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codeName="ThisWorkbook"/>
  <bookViews>
    <workbookView xWindow="0" yWindow="0" windowWidth="20490" windowHeight="7860" tabRatio="656" activeTab="0"/>
  </bookViews>
  <sheets>
    <sheet name="车辆汇总表" sheetId="2" r:id="rId1"/>
    <sheet name="鄂DW0919 (2)" sheetId="15" state="hidden" r:id="rId2"/>
    <sheet name="5" sheetId="7" state="hidden" r:id="rId3"/>
  </sheets>
  <externalReferences>
    <externalReference r:id="rId6"/>
    <externalReference r:id="rId7"/>
    <externalReference r:id="rId8"/>
  </externalReferences>
  <definedNames>
    <definedName name="a" localSheetId="2">#REF!</definedName>
    <definedName name="a" localSheetId="0">#REF!</definedName>
    <definedName name="a" localSheetId="1">#REF!</definedName>
    <definedName name="a">#REF!</definedName>
    <definedName name="aa" localSheetId="2">#REF!</definedName>
    <definedName name="aa" localSheetId="0">#REF!</definedName>
    <definedName name="aa" localSheetId="1">#REF!</definedName>
    <definedName name="aa">#REF!</definedName>
    <definedName name="car">'[1]车辆明细表'!$A$7:$H$52</definedName>
    <definedName name="cost" localSheetId="2">#REF!</definedName>
    <definedName name="cost" localSheetId="0">#REF!</definedName>
    <definedName name="cost" localSheetId="1">#REF!</definedName>
    <definedName name="cost">#REF!</definedName>
    <definedName name="eve">'[2]XL4Poppy'!$C$39</definedName>
    <definedName name="HTML_CodePage" hidden="1">936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PRCGAAP" localSheetId="2">#REF!</definedName>
    <definedName name="PRCGAAP" localSheetId="0">#REF!</definedName>
    <definedName name="PRCGAAP" localSheetId="1">#REF!</definedName>
    <definedName name="PRCGAAP">#REF!</definedName>
    <definedName name="PRCGAAP2" localSheetId="2">#REF!</definedName>
    <definedName name="PRCGAAP2" localSheetId="0">#REF!</definedName>
    <definedName name="PRCGAAP2" localSheetId="1">#REF!</definedName>
    <definedName name="PRCGAAP2">#REF!</definedName>
    <definedName name="_xlnm.Print_Area" localSheetId="2">'5'!$A$1:$H$33</definedName>
    <definedName name="_xlnm.Print_Area" localSheetId="0">'车辆汇总表'!$A$1:$U$16</definedName>
    <definedName name="_xlnm.Print_Area" localSheetId="1">'鄂DW0919 (2)'!$A$1:$L$34</definedName>
    <definedName name="Print_Area_MI" localSheetId="2">#REF!</definedName>
    <definedName name="Print_Area_MI" localSheetId="0">#REF!</definedName>
    <definedName name="Print_Area_MI" localSheetId="1">#REF!</definedName>
    <definedName name="Print_Area_MI">#REF!</definedName>
    <definedName name="Work_Program_By_Area_List" localSheetId="2">#REF!</definedName>
    <definedName name="Work_Program_By_Area_List" localSheetId="0">#REF!</definedName>
    <definedName name="Work_Program_By_Area_List" localSheetId="1">#REF!</definedName>
    <definedName name="Work_Program_By_Area_List">#REF!</definedName>
    <definedName name="办公设备" localSheetId="2" hidden="1">#REF!</definedName>
    <definedName name="办公设备" localSheetId="0" hidden="1">#REF!</definedName>
    <definedName name="办公设备" localSheetId="1" hidden="1">#REF!</definedName>
    <definedName name="办公设备" hidden="1">#REF!</definedName>
    <definedName name="广泛" localSheetId="2">#REF!</definedName>
    <definedName name="广泛" localSheetId="0">#REF!</definedName>
    <definedName name="广泛" localSheetId="1">#REF!</definedName>
    <definedName name="广泛">#REF!</definedName>
    <definedName name="广泛1" localSheetId="2">#REF!</definedName>
    <definedName name="广泛1" localSheetId="0">#REF!</definedName>
    <definedName name="广泛1" localSheetId="1">#REF!</definedName>
    <definedName name="广泛1">#REF!</definedName>
    <definedName name="汇率" localSheetId="2">#REF!</definedName>
    <definedName name="汇率" localSheetId="0">#REF!</definedName>
    <definedName name="汇率" localSheetId="1">#REF!</definedName>
    <definedName name="汇率">#REF!</definedName>
    <definedName name="机器设备改" localSheetId="2" hidden="1">#REF!</definedName>
    <definedName name="机器设备改" localSheetId="0" hidden="1">#REF!</definedName>
    <definedName name="机器设备改" localSheetId="1" hidden="1">#REF!</definedName>
    <definedName name="机器设备改" hidden="1">#REF!</definedName>
    <definedName name="基准日">'[3]参数表'!$F$9</definedName>
    <definedName name="客户">'[3]参数表'!$F$7</definedName>
    <definedName name="年初短期投资" localSheetId="2">#REF!</definedName>
    <definedName name="年初短期投资" localSheetId="0">#REF!</definedName>
    <definedName name="年初短期投资" localSheetId="1">#REF!</definedName>
    <definedName name="年初短期投资">#REF!</definedName>
    <definedName name="年初货币资金" localSheetId="2">#REF!</definedName>
    <definedName name="年初货币资金" localSheetId="0">#REF!</definedName>
    <definedName name="年初货币资金" localSheetId="1">#REF!</definedName>
    <definedName name="年初货币资金">#REF!</definedName>
    <definedName name="年初应收票据" localSheetId="2">#REF!</definedName>
    <definedName name="年初应收票据" localSheetId="0">#REF!</definedName>
    <definedName name="年初应收票据" localSheetId="1">#REF!</definedName>
    <definedName name="年初应收票据">#REF!</definedName>
    <definedName name="生产列1" localSheetId="2">#REF!</definedName>
    <definedName name="生产列1" localSheetId="0">#REF!</definedName>
    <definedName name="生产列1" localSheetId="1">#REF!</definedName>
    <definedName name="生产列1">#REF!</definedName>
    <definedName name="生产列11" localSheetId="2">#REF!</definedName>
    <definedName name="生产列11" localSheetId="0">#REF!</definedName>
    <definedName name="生产列11" localSheetId="1">#REF!</definedName>
    <definedName name="生产列11">#REF!</definedName>
    <definedName name="生产列15" localSheetId="2">#REF!</definedName>
    <definedName name="生产列15" localSheetId="0">#REF!</definedName>
    <definedName name="生产列15" localSheetId="1">#REF!</definedName>
    <definedName name="生产列15">#REF!</definedName>
    <definedName name="生产列16" localSheetId="2">#REF!</definedName>
    <definedName name="生产列16" localSheetId="0">#REF!</definedName>
    <definedName name="生产列16" localSheetId="1">#REF!</definedName>
    <definedName name="生产列16">#REF!</definedName>
    <definedName name="生产列17" localSheetId="2">#REF!</definedName>
    <definedName name="生产列17" localSheetId="0">#REF!</definedName>
    <definedName name="生产列17" localSheetId="1">#REF!</definedName>
    <definedName name="生产列17">#REF!</definedName>
    <definedName name="生产列19" localSheetId="2">#REF!</definedName>
    <definedName name="生产列19" localSheetId="0">#REF!</definedName>
    <definedName name="生产列19" localSheetId="1">#REF!</definedName>
    <definedName name="生产列19">#REF!</definedName>
    <definedName name="生产列2" localSheetId="2">#REF!</definedName>
    <definedName name="生产列2" localSheetId="0">#REF!</definedName>
    <definedName name="生产列2" localSheetId="1">#REF!</definedName>
    <definedName name="生产列2">#REF!</definedName>
    <definedName name="生产列20" localSheetId="2">#REF!</definedName>
    <definedName name="生产列20" localSheetId="0">#REF!</definedName>
    <definedName name="生产列20" localSheetId="1">#REF!</definedName>
    <definedName name="生产列20">#REF!</definedName>
    <definedName name="生产列3" localSheetId="2">#REF!</definedName>
    <definedName name="生产列3" localSheetId="0">#REF!</definedName>
    <definedName name="生产列3" localSheetId="1">#REF!</definedName>
    <definedName name="生产列3">#REF!</definedName>
    <definedName name="生产列4" localSheetId="2">#REF!</definedName>
    <definedName name="生产列4" localSheetId="0">#REF!</definedName>
    <definedName name="生产列4" localSheetId="1">#REF!</definedName>
    <definedName name="生产列4">#REF!</definedName>
    <definedName name="生产列5" localSheetId="2">#REF!</definedName>
    <definedName name="生产列5" localSheetId="0">#REF!</definedName>
    <definedName name="生产列5" localSheetId="1">#REF!</definedName>
    <definedName name="生产列5">#REF!</definedName>
    <definedName name="生产列6" localSheetId="2">#REF!</definedName>
    <definedName name="生产列6" localSheetId="0">#REF!</definedName>
    <definedName name="生产列6" localSheetId="1">#REF!</definedName>
    <definedName name="生产列6">#REF!</definedName>
    <definedName name="生产列7" localSheetId="2">#REF!</definedName>
    <definedName name="生产列7" localSheetId="0">#REF!</definedName>
    <definedName name="生产列7" localSheetId="1">#REF!</definedName>
    <definedName name="生产列7">#REF!</definedName>
    <definedName name="生产列8" localSheetId="2">#REF!</definedName>
    <definedName name="生产列8" localSheetId="0">#REF!</definedName>
    <definedName name="生产列8" localSheetId="1">#REF!</definedName>
    <definedName name="生产列8">#REF!</definedName>
    <definedName name="生产列9" localSheetId="2">#REF!</definedName>
    <definedName name="生产列9" localSheetId="0">#REF!</definedName>
    <definedName name="生产列9" localSheetId="1">#REF!</definedName>
    <definedName name="生产列9">#REF!</definedName>
    <definedName name="生产期" localSheetId="2">#REF!</definedName>
    <definedName name="生产期" localSheetId="0">#REF!</definedName>
    <definedName name="生产期" localSheetId="1">#REF!</definedName>
    <definedName name="生产期">#REF!</definedName>
    <definedName name="生产期1" localSheetId="2">#REF!</definedName>
    <definedName name="生产期1" localSheetId="0">#REF!</definedName>
    <definedName name="生产期1" localSheetId="1">#REF!</definedName>
    <definedName name="生产期1">#REF!</definedName>
    <definedName name="生产期11" localSheetId="2">#REF!</definedName>
    <definedName name="生产期11" localSheetId="0">#REF!</definedName>
    <definedName name="生产期11" localSheetId="1">#REF!</definedName>
    <definedName name="生产期11">#REF!</definedName>
    <definedName name="生产期15" localSheetId="2">#REF!</definedName>
    <definedName name="生产期15" localSheetId="0">#REF!</definedName>
    <definedName name="生产期15" localSheetId="1">#REF!</definedName>
    <definedName name="生产期15">#REF!</definedName>
    <definedName name="生产期16" localSheetId="2">#REF!</definedName>
    <definedName name="生产期16" localSheetId="0">#REF!</definedName>
    <definedName name="生产期16" localSheetId="1">#REF!</definedName>
    <definedName name="生产期16">#REF!</definedName>
    <definedName name="生产期17" localSheetId="2">#REF!</definedName>
    <definedName name="生产期17" localSheetId="0">#REF!</definedName>
    <definedName name="生产期17" localSheetId="1">#REF!</definedName>
    <definedName name="生产期17">#REF!</definedName>
    <definedName name="生产期19" localSheetId="2">#REF!</definedName>
    <definedName name="生产期19" localSheetId="0">#REF!</definedName>
    <definedName name="生产期19" localSheetId="1">#REF!</definedName>
    <definedName name="生产期19">#REF!</definedName>
    <definedName name="生产期2" localSheetId="2">#REF!</definedName>
    <definedName name="生产期2" localSheetId="0">#REF!</definedName>
    <definedName name="生产期2" localSheetId="1">#REF!</definedName>
    <definedName name="生产期2">#REF!</definedName>
    <definedName name="生产期20" localSheetId="2">#REF!</definedName>
    <definedName name="生产期20" localSheetId="0">#REF!</definedName>
    <definedName name="生产期20" localSheetId="1">#REF!</definedName>
    <definedName name="生产期20">#REF!</definedName>
    <definedName name="生产期3" localSheetId="2">#REF!</definedName>
    <definedName name="生产期3" localSheetId="0">#REF!</definedName>
    <definedName name="生产期3" localSheetId="1">#REF!</definedName>
    <definedName name="生产期3">#REF!</definedName>
    <definedName name="生产期4" localSheetId="2">#REF!</definedName>
    <definedName name="生产期4" localSheetId="0">#REF!</definedName>
    <definedName name="生产期4" localSheetId="1">#REF!</definedName>
    <definedName name="生产期4">#REF!</definedName>
    <definedName name="生产期5" localSheetId="2">#REF!</definedName>
    <definedName name="生产期5" localSheetId="0">#REF!</definedName>
    <definedName name="生产期5" localSheetId="1">#REF!</definedName>
    <definedName name="生产期5">#REF!</definedName>
    <definedName name="生产期6" localSheetId="2">#REF!</definedName>
    <definedName name="生产期6" localSheetId="0">#REF!</definedName>
    <definedName name="生产期6" localSheetId="1">#REF!</definedName>
    <definedName name="生产期6">#REF!</definedName>
    <definedName name="生产期7" localSheetId="2">#REF!</definedName>
    <definedName name="生产期7" localSheetId="0">#REF!</definedName>
    <definedName name="生产期7" localSheetId="1">#REF!</definedName>
    <definedName name="生产期7">#REF!</definedName>
    <definedName name="生产期8" localSheetId="2">#REF!</definedName>
    <definedName name="生产期8" localSheetId="0">#REF!</definedName>
    <definedName name="生产期8" localSheetId="1">#REF!</definedName>
    <definedName name="生产期8">#REF!</definedName>
    <definedName name="生产期9" localSheetId="2">#REF!</definedName>
    <definedName name="生产期9" localSheetId="0">#REF!</definedName>
    <definedName name="生产期9" localSheetId="1">#REF!</definedName>
    <definedName name="生产期9">#REF!</definedName>
    <definedName name="生产期99" localSheetId="2">#REF!</definedName>
    <definedName name="生产期99" localSheetId="0">#REF!</definedName>
    <definedName name="生产期99" localSheetId="1">#REF!</definedName>
    <definedName name="生产期99">#REF!</definedName>
    <definedName name="状况" localSheetId="2">#REF!</definedName>
    <definedName name="状况" localSheetId="0">#REF!</definedName>
    <definedName name="状况" localSheetId="1">#REF!</definedName>
    <definedName name="状况">#REF!</definedName>
    <definedName name="전" localSheetId="2">#REF!</definedName>
    <definedName name="전" localSheetId="0">#REF!</definedName>
    <definedName name="전" localSheetId="1">#REF!</definedName>
    <definedName name="전">#REF!</definedName>
    <definedName name="주택사업본부" localSheetId="2">#REF!</definedName>
    <definedName name="주택사업본부" localSheetId="0">#REF!</definedName>
    <definedName name="주택사업본부" localSheetId="1">#REF!</definedName>
    <definedName name="주택사업본부">#REF!</definedName>
    <definedName name="철구사업본부" localSheetId="2">#REF!</definedName>
    <definedName name="철구사업본부" localSheetId="0">#REF!</definedName>
    <definedName name="철구사업본부" localSheetId="1">#REF!</definedName>
    <definedName name="철구사업본부">#REF!</definedName>
    <definedName name="_xlnm.Print_Titles" localSheetId="0">'车辆汇总表'!$1:$2</definedName>
  </definedNames>
  <calcPr calcId="124519"/>
</workbook>
</file>

<file path=xl/sharedStrings.xml><?xml version="1.0" encoding="utf-8"?>
<sst xmlns="http://schemas.openxmlformats.org/spreadsheetml/2006/main" count="421" uniqueCount="183">
  <si>
    <t>序号</t>
  </si>
  <si>
    <t>车牌号</t>
  </si>
  <si>
    <t>车型</t>
  </si>
  <si>
    <t>车辆类型</t>
  </si>
  <si>
    <t>生产厂家</t>
  </si>
  <si>
    <t>VIN码</t>
  </si>
  <si>
    <t>发动机号</t>
  </si>
  <si>
    <t>排量(ml)</t>
  </si>
  <si>
    <t>自动/手动挡</t>
  </si>
  <si>
    <t>里程表显示里程数
（公里）</t>
  </si>
  <si>
    <t>车辆出厂
日期</t>
  </si>
  <si>
    <t>初次登记
日期</t>
  </si>
  <si>
    <t>车辆颜色</t>
  </si>
  <si>
    <t>行车证</t>
  </si>
  <si>
    <t>登记证书</t>
  </si>
  <si>
    <t>车辆购置税</t>
  </si>
  <si>
    <t>交强险</t>
  </si>
  <si>
    <t>商业险</t>
  </si>
  <si>
    <t>车检到期时间</t>
  </si>
  <si>
    <t>车辆违章</t>
  </si>
  <si>
    <t>鄂DW8121</t>
  </si>
  <si>
    <t>思威牌DHW6456B(CR-V 2.0)</t>
  </si>
  <si>
    <t>小型普通客车</t>
  </si>
  <si>
    <t>东风本田汽车有限公司</t>
  </si>
  <si>
    <t>LVHRE183X95000576</t>
  </si>
  <si>
    <t>1997</t>
  </si>
  <si>
    <t>自动</t>
  </si>
  <si>
    <t>2009/1/21</t>
  </si>
  <si>
    <t>2009/2/9</t>
  </si>
  <si>
    <t>黑</t>
  </si>
  <si>
    <t>有</t>
  </si>
  <si>
    <t>不详</t>
  </si>
  <si>
    <t>无</t>
  </si>
  <si>
    <t>鄂DA6261</t>
  </si>
  <si>
    <t>雅阁牌HG7204A</t>
  </si>
  <si>
    <t>小型轿车</t>
  </si>
  <si>
    <t>广州本田汽车有限公司</t>
  </si>
  <si>
    <t>LHGCP153382001005</t>
  </si>
  <si>
    <t>手动</t>
  </si>
  <si>
    <t>2008/5/7</t>
  </si>
  <si>
    <t>2008/6/5</t>
  </si>
  <si>
    <t>鄂D9DN86</t>
  </si>
  <si>
    <t>大众牌FV7187TFATG</t>
  </si>
  <si>
    <t>一汽大众汽车有限公司</t>
  </si>
  <si>
    <t>LFV3A23C3B3039168</t>
  </si>
  <si>
    <t>058475</t>
  </si>
  <si>
    <t>1798</t>
  </si>
  <si>
    <t>2011/8/2</t>
  </si>
  <si>
    <t>2011/11/30</t>
  </si>
  <si>
    <t>灰</t>
  </si>
  <si>
    <t>鄂D9LJ33</t>
  </si>
  <si>
    <t>丰田牌TV7181GL-IMD</t>
  </si>
  <si>
    <t>天津一汽丰田汽车有限公司</t>
  </si>
  <si>
    <t>LFMARE2C390191535</t>
  </si>
  <si>
    <t>E367232</t>
  </si>
  <si>
    <t>2009/4/14</t>
  </si>
  <si>
    <t>2009/5/5</t>
  </si>
  <si>
    <t>鄂D8Y366</t>
  </si>
  <si>
    <t>江铃牌JX1021TSD4</t>
  </si>
  <si>
    <t>轻型普通货车</t>
  </si>
  <si>
    <t>江铃汽车股份有限公司</t>
  </si>
  <si>
    <t>LEFEDCD11EHP47616</t>
  </si>
  <si>
    <t>E6098194</t>
  </si>
  <si>
    <t>2771</t>
  </si>
  <si>
    <t>2014/7/7</t>
  </si>
  <si>
    <t>2014/7/21</t>
  </si>
  <si>
    <t>绿</t>
  </si>
  <si>
    <t>鄂D8X923</t>
  </si>
  <si>
    <t>LEFEDCD16EHP47031</t>
  </si>
  <si>
    <t>E6096316</t>
  </si>
  <si>
    <t>2014/6/28</t>
  </si>
  <si>
    <t>2014/7/18</t>
  </si>
  <si>
    <t>鄂DUM503</t>
  </si>
  <si>
    <t>别克牌SGM7206TATA</t>
  </si>
  <si>
    <t>上海通用汽车有限公司</t>
  </si>
  <si>
    <t>LSGGA53F7AH010962</t>
  </si>
  <si>
    <t>090980634</t>
  </si>
  <si>
    <t>1998</t>
  </si>
  <si>
    <t>2009/7/16</t>
  </si>
  <si>
    <t>2009/8/13</t>
  </si>
  <si>
    <t>鄂DUA053</t>
  </si>
  <si>
    <t>东风雪铁龙牌DC7163DT</t>
  </si>
  <si>
    <t>神龙汽车有限公司</t>
  </si>
  <si>
    <t>LDC703L21C1026257</t>
  </si>
  <si>
    <t>1587</t>
  </si>
  <si>
    <t>2012/2/8</t>
  </si>
  <si>
    <t>2012/4/23</t>
  </si>
  <si>
    <t>白/蓝</t>
  </si>
  <si>
    <t>鄂DA0055</t>
  </si>
  <si>
    <t>奥德赛牌HG6480B</t>
  </si>
  <si>
    <t>LHGRB188472035923</t>
  </si>
  <si>
    <t>2354</t>
  </si>
  <si>
    <t>2007/9/28</t>
  </si>
  <si>
    <t>2008/4/3</t>
  </si>
  <si>
    <t>鄂D9TV20</t>
  </si>
  <si>
    <t>朗逸牌SVW7207DPD</t>
  </si>
  <si>
    <t>上海大众汽车有限公司</t>
  </si>
  <si>
    <t>LSVAF2186A2397753</t>
  </si>
  <si>
    <t>052921</t>
  </si>
  <si>
    <t>1984</t>
  </si>
  <si>
    <t>2010/5/31</t>
  </si>
  <si>
    <t>2010/6/18</t>
  </si>
  <si>
    <t>鄂DAW868</t>
  </si>
  <si>
    <t>丰田牌TV7165GL-ID</t>
  </si>
  <si>
    <t>LFMAP92AXC0087384</t>
  </si>
  <si>
    <t>G113343</t>
  </si>
  <si>
    <t>1598</t>
  </si>
  <si>
    <t>2012/6/2</t>
  </si>
  <si>
    <t>2012/8/14</t>
  </si>
  <si>
    <t>鄂D9TV32</t>
  </si>
  <si>
    <t>LDC703L23B1631959</t>
  </si>
  <si>
    <t>2011/6/28</t>
  </si>
  <si>
    <t>2011/8/22</t>
  </si>
  <si>
    <t>鄂D8CZ96</t>
  </si>
  <si>
    <t>北京牌BJ6400L3R</t>
  </si>
  <si>
    <t>小型面包车</t>
  </si>
  <si>
    <t>LNBMDLAA2DR288915</t>
  </si>
  <si>
    <t>D10606228</t>
  </si>
  <si>
    <t>2015/7/8</t>
  </si>
  <si>
    <t>合        计</t>
  </si>
  <si>
    <r>
      <rPr>
        <sz val="10"/>
        <rFont val="宋体"/>
        <family val="3"/>
      </rPr>
      <t>修正因素</t>
    </r>
  </si>
  <si>
    <r>
      <rPr>
        <sz val="10"/>
        <rFont val="宋体"/>
        <family val="3"/>
      </rPr>
      <t>交易实例</t>
    </r>
    <r>
      <rPr>
        <sz val="10"/>
        <rFont val="Arial"/>
        <family val="2"/>
      </rPr>
      <t>A</t>
    </r>
  </si>
  <si>
    <r>
      <rPr>
        <sz val="10"/>
        <rFont val="宋体"/>
        <family val="3"/>
      </rPr>
      <t>交易实例</t>
    </r>
    <r>
      <rPr>
        <sz val="10"/>
        <rFont val="Arial"/>
        <family val="2"/>
      </rPr>
      <t>B</t>
    </r>
  </si>
  <si>
    <r>
      <rPr>
        <sz val="10"/>
        <rFont val="宋体"/>
        <family val="3"/>
      </rPr>
      <t>交易实例</t>
    </r>
    <r>
      <rPr>
        <sz val="10"/>
        <rFont val="Arial"/>
        <family val="2"/>
      </rPr>
      <t>C</t>
    </r>
  </si>
  <si>
    <r>
      <rPr>
        <sz val="10"/>
        <rFont val="宋体"/>
        <family val="3"/>
      </rPr>
      <t>评估对象</t>
    </r>
  </si>
  <si>
    <r>
      <rPr>
        <sz val="12"/>
        <rFont val="宋体"/>
        <family val="3"/>
      </rPr>
      <t>现场观察评分表</t>
    </r>
  </si>
  <si>
    <r>
      <rPr>
        <sz val="10"/>
        <rFont val="宋体"/>
        <family val="3"/>
      </rPr>
      <t>成交价格</t>
    </r>
  </si>
  <si>
    <r>
      <rPr>
        <sz val="10"/>
        <rFont val="宋体"/>
        <family val="3"/>
      </rPr>
      <t>序号</t>
    </r>
  </si>
  <si>
    <r>
      <rPr>
        <sz val="10"/>
        <rFont val="宋体"/>
        <family val="3"/>
      </rPr>
      <t>项目名称</t>
    </r>
  </si>
  <si>
    <r>
      <rPr>
        <sz val="10"/>
        <rFont val="宋体"/>
        <family val="3"/>
      </rPr>
      <t>达标程度</t>
    </r>
  </si>
  <si>
    <r>
      <rPr>
        <sz val="10"/>
        <rFont val="宋体"/>
        <family val="3"/>
      </rPr>
      <t>参考标准分</t>
    </r>
  </si>
  <si>
    <r>
      <rPr>
        <sz val="10"/>
        <rFont val="宋体"/>
        <family val="3"/>
      </rPr>
      <t>评估对象评分</t>
    </r>
  </si>
  <si>
    <r>
      <rPr>
        <sz val="10"/>
        <rFont val="宋体"/>
        <family val="3"/>
      </rPr>
      <t>车辆用途</t>
    </r>
  </si>
  <si>
    <r>
      <rPr>
        <sz val="10"/>
        <rFont val="宋体"/>
        <family val="3"/>
      </rPr>
      <t>非营用</t>
    </r>
  </si>
  <si>
    <r>
      <rPr>
        <sz val="10"/>
        <rFont val="宋体"/>
        <family val="3"/>
      </rPr>
      <t>整车（</t>
    </r>
    <r>
      <rPr>
        <sz val="10"/>
        <rFont val="Arial"/>
        <family val="2"/>
      </rPr>
      <t>20</t>
    </r>
    <r>
      <rPr>
        <sz val="10"/>
        <rFont val="宋体"/>
        <family val="3"/>
      </rPr>
      <t>分）</t>
    </r>
  </si>
  <si>
    <r>
      <rPr>
        <sz val="10"/>
        <rFont val="宋体"/>
        <family val="3"/>
      </rPr>
      <t>全新</t>
    </r>
  </si>
  <si>
    <r>
      <rPr>
        <sz val="10"/>
        <rFont val="宋体"/>
        <family val="3"/>
      </rPr>
      <t>车辆已使用年限</t>
    </r>
  </si>
  <si>
    <r>
      <rPr>
        <sz val="10"/>
        <rFont val="宋体"/>
        <family val="3"/>
      </rPr>
      <t>良好</t>
    </r>
  </si>
  <si>
    <r>
      <rPr>
        <sz val="10"/>
        <rFont val="宋体"/>
        <family val="3"/>
      </rPr>
      <t>车辆行驶公路数</t>
    </r>
  </si>
  <si>
    <r>
      <rPr>
        <sz val="10"/>
        <rFont val="宋体"/>
        <family val="3"/>
      </rPr>
      <t>较差</t>
    </r>
  </si>
  <si>
    <r>
      <rPr>
        <sz val="10"/>
        <rFont val="宋体"/>
        <family val="3"/>
      </rPr>
      <t>是否事故车辆</t>
    </r>
  </si>
  <si>
    <r>
      <rPr>
        <sz val="10"/>
        <rFont val="宋体"/>
        <family val="3"/>
      </rPr>
      <t>否</t>
    </r>
  </si>
  <si>
    <r>
      <rPr>
        <sz val="10"/>
        <rFont val="宋体"/>
        <family val="3"/>
      </rPr>
      <t>车架（</t>
    </r>
    <r>
      <rPr>
        <sz val="10"/>
        <rFont val="Arial"/>
        <family val="2"/>
      </rPr>
      <t>15</t>
    </r>
    <r>
      <rPr>
        <sz val="10"/>
        <rFont val="宋体"/>
        <family val="3"/>
      </rPr>
      <t>分）</t>
    </r>
  </si>
  <si>
    <r>
      <rPr>
        <sz val="10"/>
        <rFont val="宋体"/>
        <family val="3"/>
      </rPr>
      <t>交易时间</t>
    </r>
  </si>
  <si>
    <r>
      <rPr>
        <sz val="10"/>
        <rFont val="宋体"/>
        <family val="3"/>
      </rPr>
      <t>一般</t>
    </r>
  </si>
  <si>
    <r>
      <rPr>
        <sz val="10"/>
        <rFont val="宋体"/>
        <family val="3"/>
      </rPr>
      <t>交易方式</t>
    </r>
  </si>
  <si>
    <r>
      <rPr>
        <sz val="10"/>
        <rFont val="宋体"/>
        <family val="3"/>
      </rPr>
      <t>正常交易</t>
    </r>
  </si>
  <si>
    <r>
      <rPr>
        <sz val="10"/>
        <rFont val="宋体"/>
        <family val="3"/>
      </rPr>
      <t>前后桥（</t>
    </r>
    <r>
      <rPr>
        <sz val="10"/>
        <rFont val="Arial"/>
        <family val="2"/>
      </rPr>
      <t>15</t>
    </r>
    <r>
      <rPr>
        <sz val="10"/>
        <rFont val="宋体"/>
        <family val="3"/>
      </rPr>
      <t>分）</t>
    </r>
  </si>
  <si>
    <r>
      <rPr>
        <sz val="10"/>
        <rFont val="宋体"/>
        <family val="3"/>
      </rPr>
      <t>违章情况</t>
    </r>
  </si>
  <si>
    <r>
      <rPr>
        <sz val="10"/>
        <rFont val="宋体"/>
        <family val="3"/>
      </rPr>
      <t>无</t>
    </r>
  </si>
  <si>
    <r>
      <rPr>
        <sz val="10"/>
        <rFont val="宋体"/>
        <family val="3"/>
      </rPr>
      <t>保值率</t>
    </r>
  </si>
  <si>
    <r>
      <rPr>
        <sz val="10"/>
        <rFont val="宋体"/>
        <family val="3"/>
      </rPr>
      <t>发动机（</t>
    </r>
    <r>
      <rPr>
        <sz val="10"/>
        <rFont val="Arial"/>
        <family val="2"/>
      </rPr>
      <t>30</t>
    </r>
    <r>
      <rPr>
        <sz val="10"/>
        <rFont val="宋体"/>
        <family val="3"/>
      </rPr>
      <t>分）</t>
    </r>
  </si>
  <si>
    <r>
      <rPr>
        <sz val="10"/>
        <rFont val="宋体"/>
        <family val="3"/>
      </rPr>
      <t>付款方式</t>
    </r>
  </si>
  <si>
    <r>
      <rPr>
        <sz val="10"/>
        <rFont val="宋体"/>
        <family val="3"/>
      </rPr>
      <t>现款</t>
    </r>
  </si>
  <si>
    <r>
      <rPr>
        <sz val="10"/>
        <rFont val="宋体"/>
        <family val="3"/>
      </rPr>
      <t>轻度磨损</t>
    </r>
  </si>
  <si>
    <r>
      <rPr>
        <sz val="10"/>
        <rFont val="宋体"/>
        <family val="3"/>
      </rPr>
      <t>中度磨损</t>
    </r>
  </si>
  <si>
    <r>
      <rPr>
        <sz val="10"/>
        <rFont val="宋体"/>
        <family val="3"/>
      </rPr>
      <t>重度磨损</t>
    </r>
  </si>
  <si>
    <r>
      <rPr>
        <sz val="10"/>
        <rFont val="宋体"/>
        <family val="3"/>
      </rPr>
      <t>变速箱（</t>
    </r>
    <r>
      <rPr>
        <sz val="10"/>
        <rFont val="Arial"/>
        <family val="2"/>
      </rPr>
      <t>10</t>
    </r>
    <r>
      <rPr>
        <sz val="10"/>
        <rFont val="宋体"/>
        <family val="3"/>
      </rPr>
      <t>分）</t>
    </r>
  </si>
  <si>
    <t>100/100</t>
  </si>
  <si>
    <r>
      <rPr>
        <sz val="10"/>
        <rFont val="宋体"/>
        <family val="3"/>
      </rPr>
      <t>车辆综合成新（里程、年限、现场状况等）</t>
    </r>
  </si>
  <si>
    <t>100/98</t>
  </si>
  <si>
    <t>100/102</t>
  </si>
  <si>
    <r>
      <rPr>
        <sz val="10"/>
        <rFont val="宋体"/>
        <family val="3"/>
      </rPr>
      <t>转向及制动系统</t>
    </r>
  </si>
  <si>
    <r>
      <rPr>
        <sz val="10"/>
        <rFont val="宋体"/>
        <family val="3"/>
      </rPr>
      <t>总</t>
    </r>
    <r>
      <rPr>
        <sz val="10"/>
        <rFont val="Arial"/>
        <family val="2"/>
      </rPr>
      <t xml:space="preserve">      </t>
    </r>
    <r>
      <rPr>
        <sz val="10"/>
        <rFont val="宋体"/>
        <family val="3"/>
      </rPr>
      <t>分</t>
    </r>
  </si>
  <si>
    <r>
      <rPr>
        <sz val="10"/>
        <rFont val="宋体"/>
        <family val="3"/>
      </rPr>
      <t>修正后成交价</t>
    </r>
  </si>
  <si>
    <r>
      <rPr>
        <b/>
        <sz val="10"/>
        <rFont val="宋体"/>
        <family val="3"/>
      </rPr>
      <t>平均价</t>
    </r>
  </si>
  <si>
    <t>八五折</t>
  </si>
  <si>
    <t>快速变现</t>
  </si>
  <si>
    <r>
      <rPr>
        <sz val="10"/>
        <rFont val="宋体"/>
        <family val="3"/>
      </rPr>
      <t>鄂</t>
    </r>
    <r>
      <rPr>
        <sz val="10"/>
        <rFont val="Arial"/>
        <family val="2"/>
      </rPr>
      <t>D8F170</t>
    </r>
  </si>
  <si>
    <t>车辆已使用年限</t>
  </si>
  <si>
    <t>车辆行驶公里数</t>
  </si>
  <si>
    <t>100/120</t>
  </si>
  <si>
    <t>年限</t>
  </si>
  <si>
    <t>公里数</t>
  </si>
  <si>
    <t>成新（年）</t>
  </si>
  <si>
    <t>成新（公里）</t>
  </si>
  <si>
    <t>综合</t>
  </si>
  <si>
    <t>A</t>
  </si>
  <si>
    <t>B</t>
  </si>
  <si>
    <t>C</t>
  </si>
  <si>
    <t>评估车辆</t>
  </si>
  <si>
    <t>参考价</t>
  </si>
  <si>
    <t>荆州市第四批事业单位用车车改车辆拍卖明细表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</si>
</sst>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yyyy/m/d;@"/>
    <numFmt numFmtId="177" formatCode="0.00000000000000%"/>
    <numFmt numFmtId="178" formatCode="0.0_);[Red]\(0.0\)"/>
    <numFmt numFmtId="179" formatCode="0.00_ "/>
    <numFmt numFmtId="180" formatCode="#,##0.00_);[Red]\(#,##0.00\)"/>
    <numFmt numFmtId="181" formatCode="0.00_);[Red]\(0.00\)"/>
    <numFmt numFmtId="182" formatCode="yyyy&quot;年&quot;m&quot;月&quot;;@"/>
  </numFmts>
  <fonts count="18">
    <font>
      <sz val="12"/>
      <name val="宋体"/>
      <family val="2"/>
    </font>
    <font>
      <sz val="10"/>
      <name val="Arial"/>
      <family val="2"/>
    </font>
    <font>
      <sz val="12"/>
      <name val="Arial"/>
      <family val="2"/>
    </font>
    <font>
      <sz val="10"/>
      <name val="宋体"/>
      <family val="3"/>
    </font>
    <font>
      <b/>
      <sz val="10"/>
      <name val="Arial"/>
      <family val="2"/>
    </font>
    <font>
      <b/>
      <sz val="10"/>
      <name val="宋体"/>
      <family val="3"/>
    </font>
    <font>
      <sz val="9"/>
      <name val="Arial"/>
      <family val="2"/>
    </font>
    <font>
      <sz val="2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2"/>
      <color indexed="12"/>
      <name val="宋体"/>
      <family val="3"/>
    </font>
    <font>
      <sz val="9"/>
      <name val="宋体"/>
      <family val="3"/>
    </font>
    <font>
      <b/>
      <sz val="20"/>
      <name val="宋体"/>
      <family val="3"/>
    </font>
    <font>
      <sz val="10"/>
      <name val="Calibri"/>
      <family val="3"/>
      <scheme val="minor"/>
    </font>
    <font>
      <b/>
      <sz val="1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0" fontId="0" fillId="0" borderId="0">
      <alignment/>
      <protection locked="0"/>
    </xf>
    <xf numFmtId="43" fontId="0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3" fillId="2" borderId="1" xfId="24" applyNumberFormat="1" applyFont="1" applyFill="1" applyBorder="1" applyAlignment="1" applyProtection="1">
      <alignment horizontal="center" vertical="center" wrapText="1"/>
      <protection locked="0"/>
    </xf>
    <xf numFmtId="17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3" fontId="1" fillId="0" borderId="0" xfId="2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1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3" fillId="2" borderId="1" xfId="24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3" fillId="0" borderId="0" xfId="2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  <xf numFmtId="0" fontId="7" fillId="0" borderId="0" xfId="25" applyFont="1" applyFill="1" applyAlignment="1">
      <alignment vertical="center"/>
      <protection/>
    </xf>
    <xf numFmtId="0" fontId="6" fillId="0" borderId="0" xfId="25" applyFont="1" applyFill="1" applyAlignment="1">
      <alignment vertical="center" wrapText="1" shrinkToFit="1"/>
      <protection/>
    </xf>
    <xf numFmtId="0" fontId="6" fillId="0" borderId="0" xfId="25" applyFont="1" applyFill="1" applyAlignment="1">
      <alignment vertical="center"/>
      <protection/>
    </xf>
    <xf numFmtId="0" fontId="8" fillId="0" borderId="0" xfId="25" applyFont="1" applyFill="1" applyAlignment="1">
      <alignment vertical="center"/>
      <protection/>
    </xf>
    <xf numFmtId="0" fontId="9" fillId="0" borderId="0" xfId="25" applyFont="1" applyFill="1" applyAlignment="1">
      <alignment vertical="center"/>
      <protection/>
    </xf>
    <xf numFmtId="0" fontId="10" fillId="0" borderId="0" xfId="25" applyFont="1" applyFill="1" applyBorder="1" applyAlignment="1">
      <alignment vertical="center"/>
      <protection/>
    </xf>
    <xf numFmtId="0" fontId="10" fillId="0" borderId="0" xfId="25" applyFont="1" applyFill="1" applyAlignment="1">
      <alignment vertical="center"/>
      <protection/>
    </xf>
    <xf numFmtId="0" fontId="11" fillId="0" borderId="0" xfId="25" applyFont="1" applyFill="1" applyAlignment="1">
      <alignment vertical="center"/>
      <protection/>
    </xf>
    <xf numFmtId="0" fontId="2" fillId="0" borderId="0" xfId="25" applyFont="1" applyFill="1" applyAlignment="1">
      <alignment vertical="center"/>
      <protection/>
    </xf>
    <xf numFmtId="0" fontId="2" fillId="0" borderId="0" xfId="25" applyFont="1" applyFill="1" applyAlignment="1">
      <alignment horizontal="center" vertical="center"/>
      <protection/>
    </xf>
    <xf numFmtId="178" fontId="2" fillId="0" borderId="0" xfId="25" applyNumberFormat="1" applyFont="1" applyFill="1" applyAlignment="1">
      <alignment vertical="center"/>
      <protection/>
    </xf>
    <xf numFmtId="43" fontId="2" fillId="0" borderId="0" xfId="20" applyFont="1" applyFill="1" applyAlignment="1">
      <alignment horizontal="center" vertical="center"/>
    </xf>
    <xf numFmtId="176" fontId="2" fillId="0" borderId="0" xfId="25" applyNumberFormat="1" applyFont="1" applyFill="1" applyAlignment="1">
      <alignment horizontal="center" vertical="center"/>
      <protection/>
    </xf>
    <xf numFmtId="176" fontId="2" fillId="0" borderId="0" xfId="25" applyNumberFormat="1" applyFont="1" applyFill="1" applyAlignment="1">
      <alignment vertical="center"/>
      <protection/>
    </xf>
    <xf numFmtId="182" fontId="2" fillId="0" borderId="0" xfId="25" applyNumberFormat="1" applyFont="1" applyFill="1" applyAlignment="1">
      <alignment horizontal="center" vertical="center"/>
      <protection/>
    </xf>
    <xf numFmtId="182" fontId="2" fillId="0" borderId="0" xfId="25" applyNumberFormat="1" applyFont="1" applyFill="1" applyAlignment="1">
      <alignment vertical="center"/>
      <protection/>
    </xf>
    <xf numFmtId="180" fontId="12" fillId="0" borderId="0" xfId="25" applyNumberFormat="1" applyFont="1" applyFill="1" applyAlignment="1">
      <alignment vertical="center"/>
      <protection/>
    </xf>
    <xf numFmtId="43" fontId="2" fillId="0" borderId="0" xfId="20" applyFont="1" applyFill="1" applyBorder="1" applyAlignment="1" applyProtection="1">
      <alignment horizontal="center" vertical="center"/>
      <protection/>
    </xf>
    <xf numFmtId="0" fontId="2" fillId="0" borderId="0" xfId="0" applyFont="1" applyFill="1"/>
    <xf numFmtId="0" fontId="4" fillId="0" borderId="1" xfId="25" applyFont="1" applyFill="1" applyBorder="1" applyAlignment="1">
      <alignment horizontal="center" vertical="center" textRotation="255" wrapText="1" shrinkToFit="1"/>
      <protection/>
    </xf>
    <xf numFmtId="0" fontId="4" fillId="0" borderId="1" xfId="25" applyFont="1" applyFill="1" applyBorder="1" applyAlignment="1">
      <alignment horizontal="center" vertical="center" wrapText="1" shrinkToFit="1"/>
      <protection/>
    </xf>
    <xf numFmtId="0" fontId="4" fillId="0" borderId="1" xfId="25" applyFont="1" applyFill="1" applyBorder="1" applyAlignment="1">
      <alignment horizontal="center" vertical="center" wrapText="1" shrinkToFi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0" fontId="2" fillId="0" borderId="4" xfId="24" applyFont="1" applyFill="1" applyBorder="1" applyAlignment="1">
      <alignment horizontal="center" vertical="center"/>
      <protection/>
    </xf>
    <xf numFmtId="178" fontId="4" fillId="0" borderId="1" xfId="25" applyNumberFormat="1" applyFont="1" applyFill="1" applyBorder="1" applyAlignment="1">
      <alignment horizontal="center" vertical="center" wrapText="1" shrinkToFit="1"/>
      <protection/>
    </xf>
    <xf numFmtId="43" fontId="4" fillId="0" borderId="1" xfId="20" applyFont="1" applyFill="1" applyBorder="1" applyAlignment="1">
      <alignment horizontal="center" vertical="center" wrapText="1" shrinkToFit="1"/>
    </xf>
    <xf numFmtId="176" fontId="4" fillId="0" borderId="1" xfId="25" applyNumberFormat="1" applyFont="1" applyFill="1" applyBorder="1" applyAlignment="1">
      <alignment horizontal="center" vertical="center" wrapText="1" shrinkToFit="1"/>
      <protection/>
    </xf>
    <xf numFmtId="0" fontId="10" fillId="0" borderId="0" xfId="25" applyFont="1" applyFill="1" applyAlignment="1">
      <alignment horizontal="center" vertical="center"/>
      <protection/>
    </xf>
    <xf numFmtId="43" fontId="7" fillId="0" borderId="0" xfId="20" applyFont="1" applyFill="1" applyBorder="1" applyAlignment="1" applyProtection="1">
      <alignment horizontal="center" vertical="center"/>
      <protection/>
    </xf>
    <xf numFmtId="182" fontId="4" fillId="0" borderId="1" xfId="25" applyNumberFormat="1" applyFont="1" applyFill="1" applyBorder="1" applyAlignment="1">
      <alignment horizontal="center" vertical="center" wrapText="1" shrinkToFit="1"/>
      <protection/>
    </xf>
    <xf numFmtId="43" fontId="6" fillId="0" borderId="0" xfId="20" applyFont="1" applyFill="1" applyBorder="1" applyAlignment="1" applyProtection="1">
      <alignment horizontal="center" vertical="center" wrapText="1" shrinkToFit="1"/>
      <protection/>
    </xf>
    <xf numFmtId="43" fontId="6" fillId="0" borderId="0" xfId="20" applyFont="1" applyFill="1" applyBorder="1" applyAlignment="1" applyProtection="1">
      <alignment horizontal="center" vertical="center"/>
      <protection/>
    </xf>
    <xf numFmtId="43" fontId="8" fillId="0" borderId="0" xfId="20" applyFont="1" applyFill="1" applyBorder="1" applyAlignment="1" applyProtection="1">
      <alignment horizontal="center" vertical="center"/>
      <protection/>
    </xf>
    <xf numFmtId="43" fontId="9" fillId="0" borderId="0" xfId="20" applyFont="1" applyFill="1" applyBorder="1" applyAlignment="1" applyProtection="1">
      <alignment horizontal="center" vertical="center"/>
      <protection/>
    </xf>
    <xf numFmtId="43" fontId="10" fillId="0" borderId="0" xfId="20" applyFont="1" applyFill="1" applyBorder="1" applyAlignment="1" applyProtection="1">
      <alignment horizontal="center" vertical="center"/>
      <protection/>
    </xf>
    <xf numFmtId="43" fontId="11" fillId="0" borderId="0" xfId="20" applyFont="1" applyFill="1" applyBorder="1" applyAlignment="1" applyProtection="1">
      <alignment horizontal="center" vertical="center"/>
      <protection/>
    </xf>
    <xf numFmtId="0" fontId="16" fillId="0" borderId="1" xfId="24" applyFont="1" applyFill="1" applyBorder="1" applyAlignment="1">
      <alignment horizontal="center" vertical="center"/>
      <protection/>
    </xf>
    <xf numFmtId="0" fontId="16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25" applyFont="1" applyFill="1" applyBorder="1" applyAlignment="1">
      <alignment horizontal="center" vertical="center" wrapText="1"/>
      <protection/>
    </xf>
    <xf numFmtId="0" fontId="16" fillId="0" borderId="1" xfId="25" applyNumberFormat="1" applyFont="1" applyFill="1" applyBorder="1" applyAlignment="1">
      <alignment horizontal="center" vertical="center" wrapText="1"/>
      <protection/>
    </xf>
    <xf numFmtId="49" fontId="16" fillId="0" borderId="1" xfId="25" applyNumberFormat="1" applyFont="1" applyFill="1" applyBorder="1" applyAlignment="1">
      <alignment horizontal="center" vertical="center" wrapText="1"/>
      <protection/>
    </xf>
    <xf numFmtId="43" fontId="16" fillId="0" borderId="1" xfId="20" applyFont="1" applyFill="1" applyBorder="1" applyAlignment="1">
      <alignment horizontal="center" vertical="center" wrapText="1"/>
    </xf>
    <xf numFmtId="176" fontId="16" fillId="0" borderId="1" xfId="25" applyNumberFormat="1" applyFont="1" applyFill="1" applyBorder="1" applyAlignment="1">
      <alignment horizontal="center" vertical="center" wrapText="1"/>
      <protection/>
    </xf>
    <xf numFmtId="57" fontId="16" fillId="0" borderId="1" xfId="25" applyNumberFormat="1" applyFont="1" applyFill="1" applyBorder="1" applyAlignment="1">
      <alignment horizontal="center" vertical="center" wrapText="1"/>
      <protection/>
    </xf>
    <xf numFmtId="180" fontId="16" fillId="0" borderId="1" xfId="25" applyNumberFormat="1" applyFont="1" applyFill="1" applyBorder="1" applyAlignment="1">
      <alignment horizontal="right" vertical="center" wrapText="1"/>
      <protection/>
    </xf>
    <xf numFmtId="12" fontId="16" fillId="0" borderId="1" xfId="25" applyNumberFormat="1" applyFont="1" applyFill="1" applyBorder="1" applyAlignment="1">
      <alignment horizontal="center" vertical="center" wrapText="1"/>
      <protection/>
    </xf>
    <xf numFmtId="0" fontId="17" fillId="0" borderId="1" xfId="25" applyFont="1" applyFill="1" applyBorder="1" applyAlignment="1">
      <alignment horizontal="center" vertical="center" wrapText="1"/>
      <protection/>
    </xf>
    <xf numFmtId="178" fontId="17" fillId="0" borderId="1" xfId="25" applyNumberFormat="1" applyFont="1" applyFill="1" applyBorder="1" applyAlignment="1">
      <alignment horizontal="left" vertical="center" wrapText="1"/>
      <protection/>
    </xf>
    <xf numFmtId="43" fontId="17" fillId="0" borderId="1" xfId="20" applyFont="1" applyFill="1" applyBorder="1" applyAlignment="1">
      <alignment horizontal="center" vertical="center" wrapText="1"/>
    </xf>
    <xf numFmtId="176" fontId="17" fillId="0" borderId="1" xfId="20" applyNumberFormat="1" applyFont="1" applyFill="1" applyBorder="1" applyAlignment="1">
      <alignment horizontal="center" vertical="center" wrapText="1"/>
    </xf>
    <xf numFmtId="176" fontId="17" fillId="0" borderId="1" xfId="25" applyNumberFormat="1" applyFont="1" applyFill="1" applyBorder="1" applyAlignment="1">
      <alignment horizontal="center" vertical="center" wrapText="1"/>
      <protection/>
    </xf>
    <xf numFmtId="0" fontId="17" fillId="0" borderId="1" xfId="25" applyFont="1" applyFill="1" applyBorder="1" applyAlignment="1">
      <alignment horizontal="left" vertical="center" wrapText="1"/>
      <protection/>
    </xf>
    <xf numFmtId="176" fontId="17" fillId="0" borderId="1" xfId="25" applyNumberFormat="1" applyFont="1" applyFill="1" applyBorder="1" applyAlignment="1">
      <alignment horizontal="left" vertical="center" wrapText="1"/>
      <protection/>
    </xf>
    <xf numFmtId="182" fontId="17" fillId="0" borderId="1" xfId="25" applyNumberFormat="1" applyFont="1" applyFill="1" applyBorder="1" applyAlignment="1">
      <alignment horizontal="center" vertical="center" wrapText="1"/>
      <protection/>
    </xf>
    <xf numFmtId="180" fontId="17" fillId="0" borderId="1" xfId="25" applyNumberFormat="1" applyFont="1" applyFill="1" applyBorder="1" applyAlignment="1">
      <alignment horizontal="right" vertical="center" wrapText="1"/>
      <protection/>
    </xf>
    <xf numFmtId="180" fontId="5" fillId="0" borderId="1" xfId="25" applyNumberFormat="1" applyFont="1" applyFill="1" applyBorder="1" applyAlignment="1">
      <alignment horizontal="center" vertical="center" wrapText="1" shrinkToFit="1"/>
      <protection/>
    </xf>
    <xf numFmtId="43" fontId="15" fillId="0" borderId="5" xfId="20" applyFont="1" applyFill="1" applyBorder="1" applyAlignment="1">
      <alignment horizontal="center" vertical="center"/>
    </xf>
    <xf numFmtId="0" fontId="17" fillId="0" borderId="6" xfId="25" applyFont="1" applyFill="1" applyBorder="1" applyAlignment="1">
      <alignment horizontal="center" vertical="center" wrapText="1"/>
      <protection/>
    </xf>
    <xf numFmtId="0" fontId="17" fillId="0" borderId="7" xfId="25" applyFont="1" applyFill="1" applyBorder="1" applyAlignment="1">
      <alignment horizontal="center" vertical="center" wrapText="1"/>
      <protection/>
    </xf>
    <xf numFmtId="0" fontId="17" fillId="0" borderId="8" xfId="25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百分比" xfId="21"/>
    <cellStyle name="常规 6" xfId="22"/>
    <cellStyle name="常规 3 2" xfId="23"/>
    <cellStyle name="常规 2" xfId="24"/>
    <cellStyle name="常规_公车明细汇总表-第一批" xfId="25"/>
    <cellStyle name="超链接 2" xfId="26"/>
    <cellStyle name="千位分隔 5" xfId="27"/>
    <cellStyle name="常规 7" xfId="28"/>
    <cellStyle name="千位分隔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7993;&#27743;&#35780;&#20272;\&#35780;&#20272;&#27169;&#29256;\&#36710;&#36742;&#35780;&#20272;&#24213;&#31295;&#27169;&#26495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5780;&#20272;&#27169;&#26495;\&#35780;&#20272;&#24213;&#31295;&#24037;&#20855;\&#35780;&#20272;&#24213;&#31295;&#24037;&#20855;\&#35780;&#20272;&#24213;&#31295;&#65293;&#20316;&#1999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销售商"/>
      <sheetName val="车辆明细表"/>
      <sheetName val="Sheet1"/>
      <sheetName val="状况"/>
      <sheetName val="底稿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39。0 资产流动性情况"/>
      <sheetName val="Sheet1"/>
      <sheetName val="Sheet2"/>
      <sheetName val="Sheet3"/>
      <sheetName val="5.0 贷款分析(按性质) "/>
      <sheetName val="5.3-贷款分析(按原发放日期分析)2003-6-30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2.1 其宁应收款明细表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表3-6买汇及贴现"/>
      <sheetName val="表3-7短期贷款汇总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底稿层次示例"/>
      <sheetName val="通用底稿"/>
      <sheetName val="出纳员声明"/>
      <sheetName val="银行函证"/>
      <sheetName val="现金盘点表"/>
      <sheetName val="企业函证"/>
      <sheetName val="应收函证统计"/>
      <sheetName val="账龄分析"/>
      <sheetName val="存货抽查计划及统计表"/>
      <sheetName val="价格调查表"/>
      <sheetName val="抽查表"/>
      <sheetName val="设备清查计划"/>
      <sheetName val="设备勘察计划"/>
      <sheetName val="设备清查说明"/>
      <sheetName val="设备状况调查"/>
      <sheetName val="设备核实记录"/>
      <sheetName val="设备现场勘察表"/>
      <sheetName val="勘察表2"/>
      <sheetName val="设备计算表"/>
      <sheetName val="勘察表3"/>
      <sheetName val="进口设备成本计算"/>
      <sheetName val="车辆清查表"/>
      <sheetName val="车辆调查"/>
      <sheetName val="车辆评估原值测算表"/>
      <sheetName val="车辆计算过程表"/>
      <sheetName val="勘察表5"/>
      <sheetName val="电子设备"/>
      <sheetName val="勘察表6"/>
      <sheetName val="勘察表7"/>
      <sheetName val="勘察表8"/>
      <sheetName val="锅炉评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50"/>
  <sheetViews>
    <sheetView tabSelected="1" zoomScale="80" zoomScaleNormal="80" workbookViewId="0" topLeftCell="A1">
      <pane ySplit="2" topLeftCell="A3" activePane="bottomLeft" state="frozen"/>
      <selection pane="bottomLeft" activeCell="A1" sqref="A1:U1"/>
    </sheetView>
  </sheetViews>
  <sheetFormatPr defaultColWidth="9.00390625" defaultRowHeight="14.25"/>
  <cols>
    <col min="1" max="1" width="4.00390625" style="44" customWidth="1"/>
    <col min="2" max="2" width="9.75390625" style="45" customWidth="1"/>
    <col min="3" max="3" width="11.75390625" style="44" customWidth="1"/>
    <col min="4" max="4" width="5.875" style="44" customWidth="1"/>
    <col min="5" max="5" width="11.50390625" style="45" customWidth="1"/>
    <col min="6" max="6" width="11.25390625" style="44" customWidth="1"/>
    <col min="7" max="7" width="11.125" style="45" customWidth="1"/>
    <col min="8" max="8" width="5.00390625" style="46" customWidth="1"/>
    <col min="9" max="9" width="5.125" style="45" customWidth="1"/>
    <col min="10" max="10" width="13.00390625" style="47" customWidth="1"/>
    <col min="11" max="11" width="9.50390625" style="48" customWidth="1"/>
    <col min="12" max="12" width="9.625" style="48" customWidth="1"/>
    <col min="13" max="13" width="4.50390625" style="44" customWidth="1"/>
    <col min="14" max="14" width="4.25390625" style="44" customWidth="1"/>
    <col min="15" max="15" width="4.375" style="44" customWidth="1"/>
    <col min="16" max="16" width="4.50390625" style="44" customWidth="1"/>
    <col min="17" max="17" width="9.50390625" style="49" customWidth="1"/>
    <col min="18" max="18" width="9.375" style="48" customWidth="1"/>
    <col min="19" max="19" width="14.125" style="50" customWidth="1"/>
    <col min="20" max="20" width="4.375" style="51" customWidth="1"/>
    <col min="21" max="21" width="13.50390625" style="52" customWidth="1"/>
    <col min="22" max="22" width="9.00390625" style="53" customWidth="1"/>
    <col min="23" max="245" width="9.00390625" style="44" customWidth="1"/>
    <col min="246" max="16384" width="9.00390625" style="54" customWidth="1"/>
  </cols>
  <sheetData>
    <row r="1" spans="1:22" s="36" customFormat="1" ht="53.25" customHeight="1">
      <c r="A1" s="92" t="s">
        <v>182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64"/>
    </row>
    <row r="2" spans="1:22" s="37" customFormat="1" ht="70.5" customHeight="1">
      <c r="A2" s="55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7" t="s">
        <v>5</v>
      </c>
      <c r="G2" s="56" t="s">
        <v>6</v>
      </c>
      <c r="H2" s="60" t="s">
        <v>7</v>
      </c>
      <c r="I2" s="56" t="s">
        <v>8</v>
      </c>
      <c r="J2" s="61" t="s">
        <v>9</v>
      </c>
      <c r="K2" s="62" t="s">
        <v>10</v>
      </c>
      <c r="L2" s="62" t="s">
        <v>11</v>
      </c>
      <c r="M2" s="56" t="s">
        <v>12</v>
      </c>
      <c r="N2" s="56" t="s">
        <v>13</v>
      </c>
      <c r="O2" s="56" t="s">
        <v>14</v>
      </c>
      <c r="P2" s="56" t="s">
        <v>15</v>
      </c>
      <c r="Q2" s="62" t="s">
        <v>16</v>
      </c>
      <c r="R2" s="62" t="s">
        <v>17</v>
      </c>
      <c r="S2" s="65" t="s">
        <v>18</v>
      </c>
      <c r="T2" s="65" t="s">
        <v>19</v>
      </c>
      <c r="U2" s="91" t="s">
        <v>181</v>
      </c>
      <c r="V2" s="66"/>
    </row>
    <row r="3" spans="1:22" s="38" customFormat="1" ht="39.95" customHeight="1">
      <c r="A3" s="72">
        <v>1</v>
      </c>
      <c r="B3" s="73" t="s">
        <v>50</v>
      </c>
      <c r="C3" s="74" t="s">
        <v>51</v>
      </c>
      <c r="D3" s="74" t="s">
        <v>35</v>
      </c>
      <c r="E3" s="74" t="s">
        <v>52</v>
      </c>
      <c r="F3" s="74" t="s">
        <v>53</v>
      </c>
      <c r="G3" s="75" t="s">
        <v>54</v>
      </c>
      <c r="H3" s="76" t="s">
        <v>46</v>
      </c>
      <c r="I3" s="74" t="s">
        <v>38</v>
      </c>
      <c r="J3" s="77">
        <v>325922</v>
      </c>
      <c r="K3" s="76" t="s">
        <v>55</v>
      </c>
      <c r="L3" s="76" t="s">
        <v>56</v>
      </c>
      <c r="M3" s="74" t="s">
        <v>29</v>
      </c>
      <c r="N3" s="74" t="s">
        <v>30</v>
      </c>
      <c r="O3" s="74" t="s">
        <v>30</v>
      </c>
      <c r="P3" s="74" t="s">
        <v>31</v>
      </c>
      <c r="Q3" s="78">
        <v>44371</v>
      </c>
      <c r="R3" s="74" t="s">
        <v>31</v>
      </c>
      <c r="S3" s="79">
        <v>44317</v>
      </c>
      <c r="T3" s="79" t="s">
        <v>32</v>
      </c>
      <c r="U3" s="80">
        <v>11400</v>
      </c>
      <c r="V3" s="67"/>
    </row>
    <row r="4" spans="1:22" s="38" customFormat="1" ht="39.95" customHeight="1">
      <c r="A4" s="72">
        <v>2</v>
      </c>
      <c r="B4" s="73" t="s">
        <v>57</v>
      </c>
      <c r="C4" s="74" t="s">
        <v>58</v>
      </c>
      <c r="D4" s="74" t="s">
        <v>59</v>
      </c>
      <c r="E4" s="74" t="s">
        <v>60</v>
      </c>
      <c r="F4" s="74" t="s">
        <v>61</v>
      </c>
      <c r="G4" s="81" t="s">
        <v>62</v>
      </c>
      <c r="H4" s="76" t="s">
        <v>63</v>
      </c>
      <c r="I4" s="74" t="s">
        <v>38</v>
      </c>
      <c r="J4" s="77">
        <v>53498</v>
      </c>
      <c r="K4" s="76" t="s">
        <v>64</v>
      </c>
      <c r="L4" s="76" t="s">
        <v>65</v>
      </c>
      <c r="M4" s="74" t="s">
        <v>66</v>
      </c>
      <c r="N4" s="74" t="s">
        <v>30</v>
      </c>
      <c r="O4" s="74" t="s">
        <v>30</v>
      </c>
      <c r="P4" s="74" t="s">
        <v>31</v>
      </c>
      <c r="Q4" s="78">
        <v>44345</v>
      </c>
      <c r="R4" s="74" t="s">
        <v>31</v>
      </c>
      <c r="S4" s="79">
        <v>44378</v>
      </c>
      <c r="T4" s="79" t="s">
        <v>32</v>
      </c>
      <c r="U4" s="80">
        <v>10000</v>
      </c>
      <c r="V4" s="67"/>
    </row>
    <row r="5" spans="1:22" s="38" customFormat="1" ht="39.95" customHeight="1">
      <c r="A5" s="72">
        <v>3</v>
      </c>
      <c r="B5" s="73" t="s">
        <v>67</v>
      </c>
      <c r="C5" s="74" t="s">
        <v>58</v>
      </c>
      <c r="D5" s="74" t="s">
        <v>59</v>
      </c>
      <c r="E5" s="74" t="s">
        <v>60</v>
      </c>
      <c r="F5" s="74" t="s">
        <v>68</v>
      </c>
      <c r="G5" s="81" t="s">
        <v>69</v>
      </c>
      <c r="H5" s="76" t="s">
        <v>63</v>
      </c>
      <c r="I5" s="74" t="s">
        <v>38</v>
      </c>
      <c r="J5" s="77">
        <v>61017</v>
      </c>
      <c r="K5" s="76" t="s">
        <v>70</v>
      </c>
      <c r="L5" s="76" t="s">
        <v>71</v>
      </c>
      <c r="M5" s="74" t="s">
        <v>66</v>
      </c>
      <c r="N5" s="74" t="s">
        <v>30</v>
      </c>
      <c r="O5" s="74" t="s">
        <v>30</v>
      </c>
      <c r="P5" s="74" t="s">
        <v>31</v>
      </c>
      <c r="Q5" s="78">
        <v>44345</v>
      </c>
      <c r="R5" s="74" t="s">
        <v>31</v>
      </c>
      <c r="S5" s="79">
        <v>44378</v>
      </c>
      <c r="T5" s="79" t="s">
        <v>32</v>
      </c>
      <c r="U5" s="80">
        <v>9700</v>
      </c>
      <c r="V5" s="67"/>
    </row>
    <row r="6" spans="1:22" s="38" customFormat="1" ht="39.95" customHeight="1">
      <c r="A6" s="72">
        <v>4</v>
      </c>
      <c r="B6" s="73" t="s">
        <v>20</v>
      </c>
      <c r="C6" s="74" t="s">
        <v>21</v>
      </c>
      <c r="D6" s="74" t="s">
        <v>22</v>
      </c>
      <c r="E6" s="74" t="s">
        <v>23</v>
      </c>
      <c r="F6" s="74" t="s">
        <v>24</v>
      </c>
      <c r="G6" s="81">
        <v>3001301</v>
      </c>
      <c r="H6" s="76" t="s">
        <v>25</v>
      </c>
      <c r="I6" s="74" t="s">
        <v>26</v>
      </c>
      <c r="J6" s="77">
        <v>325545</v>
      </c>
      <c r="K6" s="76" t="s">
        <v>27</v>
      </c>
      <c r="L6" s="76" t="s">
        <v>28</v>
      </c>
      <c r="M6" s="74" t="s">
        <v>29</v>
      </c>
      <c r="N6" s="74" t="s">
        <v>30</v>
      </c>
      <c r="O6" s="74" t="s">
        <v>30</v>
      </c>
      <c r="P6" s="74" t="s">
        <v>30</v>
      </c>
      <c r="Q6" s="78">
        <v>44345</v>
      </c>
      <c r="R6" s="74" t="s">
        <v>31</v>
      </c>
      <c r="S6" s="79">
        <v>44228</v>
      </c>
      <c r="T6" s="79" t="s">
        <v>32</v>
      </c>
      <c r="U6" s="80">
        <v>22100</v>
      </c>
      <c r="V6" s="67"/>
    </row>
    <row r="7" spans="1:22" s="38" customFormat="1" ht="39.95" customHeight="1">
      <c r="A7" s="72">
        <v>5</v>
      </c>
      <c r="B7" s="73" t="s">
        <v>41</v>
      </c>
      <c r="C7" s="74" t="s">
        <v>42</v>
      </c>
      <c r="D7" s="74" t="s">
        <v>35</v>
      </c>
      <c r="E7" s="74" t="s">
        <v>43</v>
      </c>
      <c r="F7" s="74" t="s">
        <v>44</v>
      </c>
      <c r="G7" s="75" t="s">
        <v>45</v>
      </c>
      <c r="H7" s="76" t="s">
        <v>46</v>
      </c>
      <c r="I7" s="74" t="s">
        <v>26</v>
      </c>
      <c r="J7" s="77">
        <v>245426</v>
      </c>
      <c r="K7" s="76" t="s">
        <v>47</v>
      </c>
      <c r="L7" s="76" t="s">
        <v>48</v>
      </c>
      <c r="M7" s="74" t="s">
        <v>49</v>
      </c>
      <c r="N7" s="74" t="s">
        <v>30</v>
      </c>
      <c r="O7" s="74" t="s">
        <v>30</v>
      </c>
      <c r="P7" s="74" t="s">
        <v>30</v>
      </c>
      <c r="Q7" s="78">
        <v>44172</v>
      </c>
      <c r="R7" s="74" t="s">
        <v>31</v>
      </c>
      <c r="S7" s="79">
        <v>44136</v>
      </c>
      <c r="T7" s="79" t="s">
        <v>32</v>
      </c>
      <c r="U7" s="80">
        <v>25500</v>
      </c>
      <c r="V7" s="67"/>
    </row>
    <row r="8" spans="1:22" s="38" customFormat="1" ht="39.95" customHeight="1">
      <c r="A8" s="72">
        <v>6</v>
      </c>
      <c r="B8" s="73" t="s">
        <v>33</v>
      </c>
      <c r="C8" s="74" t="s">
        <v>34</v>
      </c>
      <c r="D8" s="74" t="s">
        <v>35</v>
      </c>
      <c r="E8" s="74" t="s">
        <v>36</v>
      </c>
      <c r="F8" s="74" t="s">
        <v>37</v>
      </c>
      <c r="G8" s="81">
        <v>1803561</v>
      </c>
      <c r="H8" s="76" t="s">
        <v>25</v>
      </c>
      <c r="I8" s="74" t="s">
        <v>38</v>
      </c>
      <c r="J8" s="77">
        <v>252655</v>
      </c>
      <c r="K8" s="76" t="s">
        <v>39</v>
      </c>
      <c r="L8" s="76" t="s">
        <v>40</v>
      </c>
      <c r="M8" s="74" t="s">
        <v>29</v>
      </c>
      <c r="N8" s="74" t="s">
        <v>30</v>
      </c>
      <c r="O8" s="74" t="s">
        <v>30</v>
      </c>
      <c r="P8" s="74" t="s">
        <v>30</v>
      </c>
      <c r="Q8" s="78">
        <v>44017</v>
      </c>
      <c r="R8" s="74" t="s">
        <v>31</v>
      </c>
      <c r="S8" s="79">
        <v>44348</v>
      </c>
      <c r="T8" s="79" t="s">
        <v>32</v>
      </c>
      <c r="U8" s="80">
        <v>18300</v>
      </c>
      <c r="V8" s="67"/>
    </row>
    <row r="9" spans="1:22" s="38" customFormat="1" ht="39.95" customHeight="1">
      <c r="A9" s="72">
        <v>7</v>
      </c>
      <c r="B9" s="73" t="s">
        <v>109</v>
      </c>
      <c r="C9" s="74" t="s">
        <v>81</v>
      </c>
      <c r="D9" s="74" t="s">
        <v>35</v>
      </c>
      <c r="E9" s="74" t="s">
        <v>82</v>
      </c>
      <c r="F9" s="74" t="s">
        <v>110</v>
      </c>
      <c r="G9" s="75">
        <v>5626136</v>
      </c>
      <c r="H9" s="76" t="s">
        <v>84</v>
      </c>
      <c r="I9" s="74" t="s">
        <v>38</v>
      </c>
      <c r="J9" s="77">
        <v>99875</v>
      </c>
      <c r="K9" s="76" t="s">
        <v>111</v>
      </c>
      <c r="L9" s="76" t="s">
        <v>112</v>
      </c>
      <c r="M9" s="74" t="s">
        <v>49</v>
      </c>
      <c r="N9" s="74" t="s">
        <v>30</v>
      </c>
      <c r="O9" s="74" t="s">
        <v>30</v>
      </c>
      <c r="P9" s="74" t="s">
        <v>30</v>
      </c>
      <c r="Q9" s="78">
        <v>44087</v>
      </c>
      <c r="R9" s="78">
        <v>44087</v>
      </c>
      <c r="S9" s="79">
        <v>44409</v>
      </c>
      <c r="T9" s="79" t="s">
        <v>32</v>
      </c>
      <c r="U9" s="80">
        <v>4700</v>
      </c>
      <c r="V9" s="67"/>
    </row>
    <row r="10" spans="1:22" s="38" customFormat="1" ht="39.95" customHeight="1">
      <c r="A10" s="72">
        <v>8</v>
      </c>
      <c r="B10" s="73" t="s">
        <v>94</v>
      </c>
      <c r="C10" s="74" t="s">
        <v>95</v>
      </c>
      <c r="D10" s="74" t="s">
        <v>35</v>
      </c>
      <c r="E10" s="74" t="s">
        <v>96</v>
      </c>
      <c r="F10" s="74" t="s">
        <v>97</v>
      </c>
      <c r="G10" s="75" t="s">
        <v>98</v>
      </c>
      <c r="H10" s="76" t="s">
        <v>99</v>
      </c>
      <c r="I10" s="74" t="s">
        <v>26</v>
      </c>
      <c r="J10" s="77">
        <v>150254</v>
      </c>
      <c r="K10" s="76" t="s">
        <v>100</v>
      </c>
      <c r="L10" s="76" t="s">
        <v>101</v>
      </c>
      <c r="M10" s="74" t="s">
        <v>29</v>
      </c>
      <c r="N10" s="74" t="s">
        <v>30</v>
      </c>
      <c r="O10" s="74" t="s">
        <v>30</v>
      </c>
      <c r="P10" s="74" t="s">
        <v>30</v>
      </c>
      <c r="Q10" s="78">
        <v>44398</v>
      </c>
      <c r="R10" s="78">
        <v>44398</v>
      </c>
      <c r="S10" s="79">
        <v>44348</v>
      </c>
      <c r="T10" s="79" t="s">
        <v>32</v>
      </c>
      <c r="U10" s="80">
        <v>16400</v>
      </c>
      <c r="V10" s="67"/>
    </row>
    <row r="11" spans="1:22" s="38" customFormat="1" ht="39.95" customHeight="1">
      <c r="A11" s="72">
        <v>9</v>
      </c>
      <c r="B11" s="73" t="s">
        <v>88</v>
      </c>
      <c r="C11" s="74" t="s">
        <v>89</v>
      </c>
      <c r="D11" s="74" t="s">
        <v>22</v>
      </c>
      <c r="E11" s="74" t="s">
        <v>36</v>
      </c>
      <c r="F11" s="74" t="s">
        <v>90</v>
      </c>
      <c r="G11" s="75">
        <v>6735499</v>
      </c>
      <c r="H11" s="76" t="s">
        <v>91</v>
      </c>
      <c r="I11" s="74" t="s">
        <v>26</v>
      </c>
      <c r="J11" s="77">
        <v>315978</v>
      </c>
      <c r="K11" s="76" t="s">
        <v>92</v>
      </c>
      <c r="L11" s="76" t="s">
        <v>93</v>
      </c>
      <c r="M11" s="74" t="s">
        <v>49</v>
      </c>
      <c r="N11" s="74" t="s">
        <v>30</v>
      </c>
      <c r="O11" s="74" t="s">
        <v>30</v>
      </c>
      <c r="P11" s="74" t="s">
        <v>30</v>
      </c>
      <c r="Q11" s="78">
        <v>44069</v>
      </c>
      <c r="R11" s="78">
        <v>44069</v>
      </c>
      <c r="S11" s="79">
        <v>44287</v>
      </c>
      <c r="T11" s="79" t="s">
        <v>32</v>
      </c>
      <c r="U11" s="80">
        <v>17000</v>
      </c>
      <c r="V11" s="67"/>
    </row>
    <row r="12" spans="1:22" s="38" customFormat="1" ht="39.95" customHeight="1">
      <c r="A12" s="72">
        <v>10</v>
      </c>
      <c r="B12" s="73" t="s">
        <v>80</v>
      </c>
      <c r="C12" s="74" t="s">
        <v>81</v>
      </c>
      <c r="D12" s="74" t="s">
        <v>35</v>
      </c>
      <c r="E12" s="74" t="s">
        <v>82</v>
      </c>
      <c r="F12" s="74" t="s">
        <v>83</v>
      </c>
      <c r="G12" s="75">
        <v>5185736</v>
      </c>
      <c r="H12" s="76" t="s">
        <v>84</v>
      </c>
      <c r="I12" s="74" t="s">
        <v>38</v>
      </c>
      <c r="J12" s="77">
        <v>90905</v>
      </c>
      <c r="K12" s="76" t="s">
        <v>85</v>
      </c>
      <c r="L12" s="76" t="s">
        <v>86</v>
      </c>
      <c r="M12" s="74" t="s">
        <v>87</v>
      </c>
      <c r="N12" s="74" t="s">
        <v>30</v>
      </c>
      <c r="O12" s="74" t="s">
        <v>30</v>
      </c>
      <c r="P12" s="74" t="s">
        <v>30</v>
      </c>
      <c r="Q12" s="78">
        <v>44303</v>
      </c>
      <c r="R12" s="78">
        <v>44303</v>
      </c>
      <c r="S12" s="79">
        <v>44287</v>
      </c>
      <c r="T12" s="79" t="s">
        <v>32</v>
      </c>
      <c r="U12" s="80">
        <v>5500</v>
      </c>
      <c r="V12" s="67"/>
    </row>
    <row r="13" spans="1:22" s="38" customFormat="1" ht="39.95" customHeight="1">
      <c r="A13" s="72">
        <v>11</v>
      </c>
      <c r="B13" s="73" t="s">
        <v>72</v>
      </c>
      <c r="C13" s="74" t="s">
        <v>73</v>
      </c>
      <c r="D13" s="74" t="s">
        <v>35</v>
      </c>
      <c r="E13" s="74" t="s">
        <v>74</v>
      </c>
      <c r="F13" s="74" t="s">
        <v>75</v>
      </c>
      <c r="G13" s="75" t="s">
        <v>76</v>
      </c>
      <c r="H13" s="76" t="s">
        <v>77</v>
      </c>
      <c r="I13" s="74" t="s">
        <v>26</v>
      </c>
      <c r="J13" s="77">
        <v>115487</v>
      </c>
      <c r="K13" s="76" t="s">
        <v>78</v>
      </c>
      <c r="L13" s="76" t="s">
        <v>79</v>
      </c>
      <c r="M13" s="74" t="s">
        <v>49</v>
      </c>
      <c r="N13" s="74" t="s">
        <v>30</v>
      </c>
      <c r="O13" s="74" t="s">
        <v>30</v>
      </c>
      <c r="P13" s="74" t="s">
        <v>30</v>
      </c>
      <c r="Q13" s="78">
        <v>44069</v>
      </c>
      <c r="R13" s="74" t="s">
        <v>31</v>
      </c>
      <c r="S13" s="79">
        <v>44409</v>
      </c>
      <c r="T13" s="79" t="s">
        <v>32</v>
      </c>
      <c r="U13" s="80">
        <v>19400</v>
      </c>
      <c r="V13" s="67"/>
    </row>
    <row r="14" spans="1:22" s="38" customFormat="1" ht="39.95" customHeight="1">
      <c r="A14" s="72">
        <v>12</v>
      </c>
      <c r="B14" s="73" t="s">
        <v>113</v>
      </c>
      <c r="C14" s="74" t="s">
        <v>114</v>
      </c>
      <c r="D14" s="74" t="s">
        <v>115</v>
      </c>
      <c r="E14" s="74" t="s">
        <v>31</v>
      </c>
      <c r="F14" s="74" t="s">
        <v>116</v>
      </c>
      <c r="G14" s="75" t="s">
        <v>117</v>
      </c>
      <c r="H14" s="76" t="s">
        <v>31</v>
      </c>
      <c r="I14" s="74" t="s">
        <v>38</v>
      </c>
      <c r="J14" s="77">
        <v>32203</v>
      </c>
      <c r="K14" s="76" t="s">
        <v>31</v>
      </c>
      <c r="L14" s="76" t="s">
        <v>118</v>
      </c>
      <c r="M14" s="74" t="s">
        <v>49</v>
      </c>
      <c r="N14" s="74" t="s">
        <v>30</v>
      </c>
      <c r="O14" s="74" t="s">
        <v>31</v>
      </c>
      <c r="P14" s="74" t="s">
        <v>31</v>
      </c>
      <c r="Q14" s="78">
        <v>44395</v>
      </c>
      <c r="R14" s="74" t="s">
        <v>31</v>
      </c>
      <c r="S14" s="79">
        <v>44378</v>
      </c>
      <c r="T14" s="79" t="s">
        <v>32</v>
      </c>
      <c r="U14" s="80">
        <v>6000</v>
      </c>
      <c r="V14" s="67"/>
    </row>
    <row r="15" spans="1:22" s="38" customFormat="1" ht="39.95" customHeight="1">
      <c r="A15" s="72">
        <v>13</v>
      </c>
      <c r="B15" s="73" t="s">
        <v>102</v>
      </c>
      <c r="C15" s="74" t="s">
        <v>103</v>
      </c>
      <c r="D15" s="74" t="s">
        <v>35</v>
      </c>
      <c r="E15" s="74" t="s">
        <v>52</v>
      </c>
      <c r="F15" s="74" t="s">
        <v>104</v>
      </c>
      <c r="G15" s="75" t="s">
        <v>105</v>
      </c>
      <c r="H15" s="76" t="s">
        <v>106</v>
      </c>
      <c r="I15" s="74" t="s">
        <v>26</v>
      </c>
      <c r="J15" s="77">
        <v>65903</v>
      </c>
      <c r="K15" s="76" t="s">
        <v>107</v>
      </c>
      <c r="L15" s="76" t="s">
        <v>108</v>
      </c>
      <c r="M15" s="74" t="s">
        <v>49</v>
      </c>
      <c r="N15" s="74" t="s">
        <v>30</v>
      </c>
      <c r="O15" s="74" t="s">
        <v>30</v>
      </c>
      <c r="P15" s="74" t="s">
        <v>30</v>
      </c>
      <c r="Q15" s="78">
        <v>44086</v>
      </c>
      <c r="R15" s="78">
        <v>44086</v>
      </c>
      <c r="S15" s="79">
        <v>44409</v>
      </c>
      <c r="T15" s="79" t="s">
        <v>32</v>
      </c>
      <c r="U15" s="80">
        <v>14500</v>
      </c>
      <c r="V15" s="67"/>
    </row>
    <row r="16" spans="1:22" s="39" customFormat="1" ht="45" customHeight="1">
      <c r="A16" s="93" t="s">
        <v>119</v>
      </c>
      <c r="B16" s="94"/>
      <c r="C16" s="94"/>
      <c r="D16" s="95"/>
      <c r="E16" s="82"/>
      <c r="F16" s="82"/>
      <c r="G16" s="82"/>
      <c r="H16" s="83"/>
      <c r="I16" s="82"/>
      <c r="J16" s="84"/>
      <c r="K16" s="85"/>
      <c r="L16" s="86"/>
      <c r="M16" s="87"/>
      <c r="N16" s="87"/>
      <c r="O16" s="87"/>
      <c r="P16" s="87"/>
      <c r="Q16" s="88"/>
      <c r="R16" s="86"/>
      <c r="S16" s="89"/>
      <c r="T16" s="89"/>
      <c r="U16" s="90">
        <v>180500</v>
      </c>
      <c r="V16" s="68"/>
    </row>
    <row r="17" spans="1:22" s="39" customFormat="1" ht="51.75" customHeight="1">
      <c r="A17" s="58"/>
      <c r="B17" s="59"/>
      <c r="C17" s="42"/>
      <c r="D17" s="42"/>
      <c r="E17" s="42"/>
      <c r="F17" s="42"/>
      <c r="G17" s="42"/>
      <c r="H17" s="42"/>
      <c r="I17" s="42"/>
      <c r="J17" s="63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68"/>
    </row>
    <row r="18" spans="1:22" s="39" customFormat="1" ht="30" customHeight="1">
      <c r="A18" s="44"/>
      <c r="B18" s="45"/>
      <c r="C18" s="44"/>
      <c r="D18" s="44"/>
      <c r="E18" s="45"/>
      <c r="F18" s="44"/>
      <c r="G18" s="45"/>
      <c r="H18" s="46"/>
      <c r="I18" s="45"/>
      <c r="J18" s="47"/>
      <c r="K18" s="48"/>
      <c r="L18" s="48"/>
      <c r="M18" s="44"/>
      <c r="N18" s="44"/>
      <c r="O18" s="44"/>
      <c r="P18" s="44"/>
      <c r="Q18" s="49"/>
      <c r="R18" s="48"/>
      <c r="S18" s="50"/>
      <c r="T18" s="51"/>
      <c r="U18" s="52"/>
      <c r="V18" s="68"/>
    </row>
    <row r="19" spans="1:22" s="39" customFormat="1" ht="30" customHeight="1">
      <c r="A19" s="44"/>
      <c r="B19" s="45"/>
      <c r="C19" s="44"/>
      <c r="D19" s="44"/>
      <c r="E19" s="45"/>
      <c r="F19" s="44"/>
      <c r="G19" s="45"/>
      <c r="H19" s="46"/>
      <c r="I19" s="45"/>
      <c r="J19" s="47"/>
      <c r="K19" s="48"/>
      <c r="L19" s="48"/>
      <c r="M19" s="44"/>
      <c r="N19" s="44"/>
      <c r="O19" s="44"/>
      <c r="P19" s="44"/>
      <c r="Q19" s="49"/>
      <c r="R19" s="48"/>
      <c r="S19" s="50"/>
      <c r="T19" s="51"/>
      <c r="U19" s="52"/>
      <c r="V19" s="68"/>
    </row>
    <row r="20" spans="1:22" s="38" customFormat="1" ht="30" customHeight="1">
      <c r="A20" s="44"/>
      <c r="B20" s="45"/>
      <c r="C20" s="44"/>
      <c r="D20" s="44"/>
      <c r="E20" s="45"/>
      <c r="F20" s="44"/>
      <c r="G20" s="45"/>
      <c r="H20" s="46"/>
      <c r="I20" s="45"/>
      <c r="J20" s="47"/>
      <c r="K20" s="48"/>
      <c r="L20" s="48"/>
      <c r="M20" s="44"/>
      <c r="N20" s="44"/>
      <c r="O20" s="44"/>
      <c r="P20" s="44"/>
      <c r="Q20" s="49"/>
      <c r="R20" s="48"/>
      <c r="S20" s="50"/>
      <c r="T20" s="51"/>
      <c r="U20" s="52"/>
      <c r="V20" s="67"/>
    </row>
    <row r="21" spans="1:22" s="38" customFormat="1" ht="30" customHeight="1">
      <c r="A21" s="44"/>
      <c r="B21" s="45"/>
      <c r="C21" s="44"/>
      <c r="D21" s="44"/>
      <c r="E21" s="45"/>
      <c r="F21" s="44"/>
      <c r="G21" s="45"/>
      <c r="H21" s="46"/>
      <c r="I21" s="45"/>
      <c r="J21" s="47"/>
      <c r="K21" s="48"/>
      <c r="L21" s="48"/>
      <c r="M21" s="44"/>
      <c r="N21" s="44"/>
      <c r="O21" s="44"/>
      <c r="P21" s="44"/>
      <c r="Q21" s="49"/>
      <c r="R21" s="48"/>
      <c r="S21" s="50"/>
      <c r="T21" s="51"/>
      <c r="U21" s="52"/>
      <c r="V21" s="67"/>
    </row>
    <row r="22" spans="1:22" s="38" customFormat="1" ht="30" customHeight="1">
      <c r="A22" s="44"/>
      <c r="B22" s="45"/>
      <c r="C22" s="44"/>
      <c r="D22" s="44"/>
      <c r="E22" s="45"/>
      <c r="F22" s="44"/>
      <c r="G22" s="45"/>
      <c r="H22" s="46"/>
      <c r="I22" s="45"/>
      <c r="J22" s="47"/>
      <c r="K22" s="48"/>
      <c r="L22" s="48"/>
      <c r="M22" s="44"/>
      <c r="N22" s="44"/>
      <c r="O22" s="44"/>
      <c r="P22" s="44"/>
      <c r="Q22" s="49"/>
      <c r="R22" s="48"/>
      <c r="S22" s="50"/>
      <c r="T22" s="51"/>
      <c r="U22" s="52"/>
      <c r="V22" s="67"/>
    </row>
    <row r="23" spans="1:22" s="38" customFormat="1" ht="30" customHeight="1">
      <c r="A23" s="44"/>
      <c r="B23" s="45"/>
      <c r="C23" s="44"/>
      <c r="D23" s="44"/>
      <c r="E23" s="45"/>
      <c r="F23" s="44"/>
      <c r="G23" s="45"/>
      <c r="H23" s="46"/>
      <c r="I23" s="45"/>
      <c r="J23" s="47"/>
      <c r="K23" s="48"/>
      <c r="L23" s="48"/>
      <c r="M23" s="44"/>
      <c r="N23" s="44"/>
      <c r="O23" s="44"/>
      <c r="P23" s="44"/>
      <c r="Q23" s="49"/>
      <c r="R23" s="48"/>
      <c r="S23" s="50"/>
      <c r="T23" s="51"/>
      <c r="U23" s="52"/>
      <c r="V23" s="67"/>
    </row>
    <row r="24" spans="1:22" s="38" customFormat="1" ht="30" customHeight="1">
      <c r="A24" s="44"/>
      <c r="B24" s="45"/>
      <c r="C24" s="44"/>
      <c r="D24" s="44"/>
      <c r="E24" s="45"/>
      <c r="F24" s="44"/>
      <c r="G24" s="45"/>
      <c r="H24" s="46"/>
      <c r="I24" s="45"/>
      <c r="J24" s="47"/>
      <c r="K24" s="48"/>
      <c r="L24" s="48"/>
      <c r="M24" s="44"/>
      <c r="N24" s="44"/>
      <c r="O24" s="44"/>
      <c r="P24" s="44"/>
      <c r="Q24" s="49"/>
      <c r="R24" s="48"/>
      <c r="S24" s="50"/>
      <c r="T24" s="51"/>
      <c r="U24" s="52"/>
      <c r="V24" s="67"/>
    </row>
    <row r="25" spans="1:22" s="38" customFormat="1" ht="30" customHeight="1">
      <c r="A25" s="44"/>
      <c r="B25" s="45"/>
      <c r="C25" s="44"/>
      <c r="D25" s="44"/>
      <c r="E25" s="45"/>
      <c r="F25" s="44"/>
      <c r="G25" s="45"/>
      <c r="H25" s="46"/>
      <c r="I25" s="45"/>
      <c r="J25" s="47"/>
      <c r="K25" s="48"/>
      <c r="L25" s="48"/>
      <c r="M25" s="44"/>
      <c r="N25" s="44"/>
      <c r="O25" s="44"/>
      <c r="P25" s="44"/>
      <c r="Q25" s="49"/>
      <c r="R25" s="48"/>
      <c r="S25" s="50"/>
      <c r="T25" s="51"/>
      <c r="U25" s="52"/>
      <c r="V25" s="67"/>
    </row>
    <row r="26" spans="1:22" s="38" customFormat="1" ht="30" customHeight="1">
      <c r="A26" s="44"/>
      <c r="B26" s="45"/>
      <c r="C26" s="44"/>
      <c r="D26" s="44"/>
      <c r="E26" s="45"/>
      <c r="F26" s="44"/>
      <c r="G26" s="45"/>
      <c r="H26" s="46"/>
      <c r="I26" s="45"/>
      <c r="J26" s="47"/>
      <c r="K26" s="48"/>
      <c r="L26" s="48"/>
      <c r="M26" s="44"/>
      <c r="N26" s="44"/>
      <c r="O26" s="44"/>
      <c r="P26" s="44"/>
      <c r="Q26" s="49"/>
      <c r="R26" s="48"/>
      <c r="S26" s="50"/>
      <c r="T26" s="51"/>
      <c r="U26" s="52"/>
      <c r="V26" s="67"/>
    </row>
    <row r="27" spans="1:22" s="38" customFormat="1" ht="30" customHeight="1">
      <c r="A27" s="44"/>
      <c r="B27" s="45"/>
      <c r="C27" s="44"/>
      <c r="D27" s="44"/>
      <c r="E27" s="45"/>
      <c r="F27" s="44"/>
      <c r="G27" s="45"/>
      <c r="H27" s="46"/>
      <c r="I27" s="45"/>
      <c r="J27" s="47"/>
      <c r="K27" s="48"/>
      <c r="L27" s="48"/>
      <c r="M27" s="44"/>
      <c r="N27" s="44"/>
      <c r="O27" s="44"/>
      <c r="P27" s="44"/>
      <c r="Q27" s="49"/>
      <c r="R27" s="48"/>
      <c r="S27" s="50"/>
      <c r="T27" s="51"/>
      <c r="U27" s="52"/>
      <c r="V27" s="67"/>
    </row>
    <row r="28" spans="1:22" s="38" customFormat="1" ht="30" customHeight="1">
      <c r="A28" s="44"/>
      <c r="B28" s="45"/>
      <c r="C28" s="44"/>
      <c r="D28" s="44"/>
      <c r="E28" s="45"/>
      <c r="F28" s="44"/>
      <c r="G28" s="45"/>
      <c r="H28" s="46"/>
      <c r="I28" s="45"/>
      <c r="J28" s="47"/>
      <c r="K28" s="48"/>
      <c r="L28" s="48"/>
      <c r="M28" s="44"/>
      <c r="N28" s="44"/>
      <c r="O28" s="44"/>
      <c r="P28" s="44"/>
      <c r="Q28" s="49"/>
      <c r="R28" s="48"/>
      <c r="S28" s="50"/>
      <c r="T28" s="51"/>
      <c r="U28" s="52"/>
      <c r="V28" s="67"/>
    </row>
    <row r="29" spans="1:22" s="38" customFormat="1" ht="30" customHeight="1">
      <c r="A29" s="44"/>
      <c r="B29" s="45"/>
      <c r="C29" s="44"/>
      <c r="D29" s="44"/>
      <c r="E29" s="45"/>
      <c r="F29" s="44"/>
      <c r="G29" s="45"/>
      <c r="H29" s="46"/>
      <c r="I29" s="45"/>
      <c r="J29" s="47"/>
      <c r="K29" s="48"/>
      <c r="L29" s="48"/>
      <c r="M29" s="44"/>
      <c r="N29" s="44"/>
      <c r="O29" s="44"/>
      <c r="P29" s="44"/>
      <c r="Q29" s="49"/>
      <c r="R29" s="48"/>
      <c r="S29" s="50"/>
      <c r="T29" s="51"/>
      <c r="U29" s="52"/>
      <c r="V29" s="67"/>
    </row>
    <row r="30" spans="1:22" s="38" customFormat="1" ht="30" customHeight="1">
      <c r="A30" s="44"/>
      <c r="B30" s="45"/>
      <c r="C30" s="44"/>
      <c r="D30" s="44"/>
      <c r="E30" s="45"/>
      <c r="F30" s="44"/>
      <c r="G30" s="45"/>
      <c r="H30" s="46"/>
      <c r="I30" s="45"/>
      <c r="J30" s="47"/>
      <c r="K30" s="48"/>
      <c r="L30" s="48"/>
      <c r="M30" s="44"/>
      <c r="N30" s="44"/>
      <c r="O30" s="44"/>
      <c r="P30" s="44"/>
      <c r="Q30" s="49"/>
      <c r="R30" s="48"/>
      <c r="S30" s="50"/>
      <c r="T30" s="51"/>
      <c r="U30" s="52"/>
      <c r="V30" s="67"/>
    </row>
    <row r="31" spans="1:22" s="38" customFormat="1" ht="30" customHeight="1">
      <c r="A31" s="44"/>
      <c r="B31" s="45"/>
      <c r="C31" s="44"/>
      <c r="D31" s="44"/>
      <c r="E31" s="45"/>
      <c r="F31" s="44"/>
      <c r="G31" s="45"/>
      <c r="H31" s="46"/>
      <c r="I31" s="45"/>
      <c r="J31" s="47"/>
      <c r="K31" s="48"/>
      <c r="L31" s="48"/>
      <c r="M31" s="44"/>
      <c r="N31" s="44"/>
      <c r="O31" s="44"/>
      <c r="P31" s="44"/>
      <c r="Q31" s="49"/>
      <c r="R31" s="48"/>
      <c r="S31" s="50"/>
      <c r="T31" s="51"/>
      <c r="U31" s="52"/>
      <c r="V31" s="67"/>
    </row>
    <row r="32" spans="1:22" s="38" customFormat="1" ht="30" customHeight="1">
      <c r="A32" s="44"/>
      <c r="B32" s="45"/>
      <c r="C32" s="44"/>
      <c r="D32" s="44"/>
      <c r="E32" s="45"/>
      <c r="F32" s="44"/>
      <c r="G32" s="45"/>
      <c r="H32" s="46"/>
      <c r="I32" s="45"/>
      <c r="J32" s="47"/>
      <c r="K32" s="48"/>
      <c r="L32" s="48"/>
      <c r="M32" s="44"/>
      <c r="N32" s="44"/>
      <c r="O32" s="44"/>
      <c r="P32" s="44"/>
      <c r="Q32" s="49"/>
      <c r="R32" s="48"/>
      <c r="S32" s="50"/>
      <c r="T32" s="51"/>
      <c r="U32" s="52"/>
      <c r="V32" s="67"/>
    </row>
    <row r="33" spans="1:22" s="38" customFormat="1" ht="30" customHeight="1">
      <c r="A33" s="44"/>
      <c r="B33" s="45"/>
      <c r="C33" s="44"/>
      <c r="D33" s="44"/>
      <c r="E33" s="45"/>
      <c r="F33" s="44"/>
      <c r="G33" s="45"/>
      <c r="H33" s="46"/>
      <c r="I33" s="45"/>
      <c r="J33" s="47"/>
      <c r="K33" s="48"/>
      <c r="L33" s="48"/>
      <c r="M33" s="44"/>
      <c r="N33" s="44"/>
      <c r="O33" s="44"/>
      <c r="P33" s="44"/>
      <c r="Q33" s="49"/>
      <c r="R33" s="48"/>
      <c r="S33" s="50"/>
      <c r="T33" s="51"/>
      <c r="U33" s="52"/>
      <c r="V33" s="67"/>
    </row>
    <row r="34" spans="1:22" s="38" customFormat="1" ht="30" customHeight="1">
      <c r="A34" s="44"/>
      <c r="B34" s="45"/>
      <c r="C34" s="44"/>
      <c r="D34" s="44"/>
      <c r="E34" s="45"/>
      <c r="F34" s="44"/>
      <c r="G34" s="45"/>
      <c r="H34" s="46"/>
      <c r="I34" s="45"/>
      <c r="J34" s="47"/>
      <c r="K34" s="48"/>
      <c r="L34" s="48"/>
      <c r="M34" s="44"/>
      <c r="N34" s="44"/>
      <c r="O34" s="44"/>
      <c r="P34" s="44"/>
      <c r="Q34" s="49"/>
      <c r="R34" s="48"/>
      <c r="S34" s="50"/>
      <c r="T34" s="51"/>
      <c r="U34" s="52"/>
      <c r="V34" s="67"/>
    </row>
    <row r="35" spans="1:22" s="38" customFormat="1" ht="30" customHeight="1">
      <c r="A35" s="44"/>
      <c r="B35" s="45"/>
      <c r="C35" s="44"/>
      <c r="D35" s="44"/>
      <c r="E35" s="45"/>
      <c r="F35" s="44"/>
      <c r="G35" s="45"/>
      <c r="H35" s="46"/>
      <c r="I35" s="45"/>
      <c r="J35" s="47"/>
      <c r="K35" s="48"/>
      <c r="L35" s="48"/>
      <c r="M35" s="44"/>
      <c r="N35" s="44"/>
      <c r="O35" s="44"/>
      <c r="P35" s="44"/>
      <c r="Q35" s="49"/>
      <c r="R35" s="48"/>
      <c r="S35" s="50"/>
      <c r="T35" s="51"/>
      <c r="U35" s="52"/>
      <c r="V35" s="67"/>
    </row>
    <row r="36" spans="1:22" s="38" customFormat="1" ht="30" customHeight="1">
      <c r="A36" s="44"/>
      <c r="B36" s="45"/>
      <c r="C36" s="44"/>
      <c r="D36" s="44"/>
      <c r="E36" s="45"/>
      <c r="F36" s="44"/>
      <c r="G36" s="45"/>
      <c r="H36" s="46"/>
      <c r="I36" s="45"/>
      <c r="J36" s="47"/>
      <c r="K36" s="48"/>
      <c r="L36" s="48"/>
      <c r="M36" s="44"/>
      <c r="N36" s="44"/>
      <c r="O36" s="44"/>
      <c r="P36" s="44"/>
      <c r="Q36" s="49"/>
      <c r="R36" s="48"/>
      <c r="S36" s="50"/>
      <c r="T36" s="51"/>
      <c r="U36" s="52"/>
      <c r="V36" s="67"/>
    </row>
    <row r="37" spans="1:22" s="38" customFormat="1" ht="30" customHeight="1">
      <c r="A37" s="44"/>
      <c r="B37" s="45"/>
      <c r="C37" s="44"/>
      <c r="D37" s="44"/>
      <c r="E37" s="45"/>
      <c r="F37" s="44"/>
      <c r="G37" s="45"/>
      <c r="H37" s="46"/>
      <c r="I37" s="45"/>
      <c r="J37" s="47"/>
      <c r="K37" s="48"/>
      <c r="L37" s="48"/>
      <c r="M37" s="44"/>
      <c r="N37" s="44"/>
      <c r="O37" s="44"/>
      <c r="P37" s="44"/>
      <c r="Q37" s="49"/>
      <c r="R37" s="48"/>
      <c r="S37" s="50"/>
      <c r="T37" s="51"/>
      <c r="U37" s="52"/>
      <c r="V37" s="67"/>
    </row>
    <row r="38" spans="1:22" s="38" customFormat="1" ht="30" customHeight="1">
      <c r="A38" s="44"/>
      <c r="B38" s="45"/>
      <c r="C38" s="44"/>
      <c r="D38" s="44"/>
      <c r="E38" s="45"/>
      <c r="F38" s="44"/>
      <c r="G38" s="45"/>
      <c r="H38" s="46"/>
      <c r="I38" s="45"/>
      <c r="J38" s="47"/>
      <c r="K38" s="48"/>
      <c r="L38" s="48"/>
      <c r="M38" s="44"/>
      <c r="N38" s="44"/>
      <c r="O38" s="44"/>
      <c r="P38" s="44"/>
      <c r="Q38" s="49"/>
      <c r="R38" s="48"/>
      <c r="S38" s="50"/>
      <c r="T38" s="51"/>
      <c r="U38" s="52"/>
      <c r="V38" s="67"/>
    </row>
    <row r="39" spans="1:22" s="38" customFormat="1" ht="30" customHeight="1">
      <c r="A39" s="44"/>
      <c r="B39" s="45"/>
      <c r="C39" s="44"/>
      <c r="D39" s="44"/>
      <c r="E39" s="45"/>
      <c r="F39" s="44"/>
      <c r="G39" s="45"/>
      <c r="H39" s="46"/>
      <c r="I39" s="45"/>
      <c r="J39" s="47"/>
      <c r="K39" s="48"/>
      <c r="L39" s="48"/>
      <c r="M39" s="44"/>
      <c r="N39" s="44"/>
      <c r="O39" s="44"/>
      <c r="P39" s="44"/>
      <c r="Q39" s="49"/>
      <c r="R39" s="48"/>
      <c r="S39" s="50"/>
      <c r="T39" s="51"/>
      <c r="U39" s="52"/>
      <c r="V39" s="67"/>
    </row>
    <row r="40" spans="1:22" s="38" customFormat="1" ht="30" customHeight="1">
      <c r="A40" s="44"/>
      <c r="B40" s="45"/>
      <c r="C40" s="44"/>
      <c r="D40" s="44"/>
      <c r="E40" s="45"/>
      <c r="F40" s="44"/>
      <c r="G40" s="45"/>
      <c r="H40" s="46"/>
      <c r="I40" s="45"/>
      <c r="J40" s="47"/>
      <c r="K40" s="48"/>
      <c r="L40" s="48"/>
      <c r="M40" s="44"/>
      <c r="N40" s="44"/>
      <c r="O40" s="44"/>
      <c r="P40" s="44"/>
      <c r="Q40" s="49"/>
      <c r="R40" s="48"/>
      <c r="S40" s="50"/>
      <c r="T40" s="51"/>
      <c r="U40" s="52"/>
      <c r="V40" s="67"/>
    </row>
    <row r="41" spans="1:22" s="38" customFormat="1" ht="30" customHeight="1">
      <c r="A41" s="44"/>
      <c r="B41" s="45"/>
      <c r="C41" s="44"/>
      <c r="D41" s="44"/>
      <c r="E41" s="45"/>
      <c r="F41" s="44"/>
      <c r="G41" s="45"/>
      <c r="H41" s="46"/>
      <c r="I41" s="45"/>
      <c r="J41" s="47"/>
      <c r="K41" s="48"/>
      <c r="L41" s="48"/>
      <c r="M41" s="44"/>
      <c r="N41" s="44"/>
      <c r="O41" s="44"/>
      <c r="P41" s="44"/>
      <c r="Q41" s="49"/>
      <c r="R41" s="48"/>
      <c r="S41" s="50"/>
      <c r="T41" s="51"/>
      <c r="U41" s="52"/>
      <c r="V41" s="67"/>
    </row>
    <row r="42" spans="1:22" s="38" customFormat="1" ht="30" customHeight="1">
      <c r="A42" s="44"/>
      <c r="B42" s="45"/>
      <c r="C42" s="44"/>
      <c r="D42" s="44"/>
      <c r="E42" s="45"/>
      <c r="F42" s="44"/>
      <c r="G42" s="45"/>
      <c r="H42" s="46"/>
      <c r="I42" s="45"/>
      <c r="J42" s="47"/>
      <c r="K42" s="48"/>
      <c r="L42" s="48"/>
      <c r="M42" s="44"/>
      <c r="N42" s="44"/>
      <c r="O42" s="44"/>
      <c r="P42" s="44"/>
      <c r="Q42" s="49"/>
      <c r="R42" s="48"/>
      <c r="S42" s="50"/>
      <c r="T42" s="51"/>
      <c r="U42" s="52"/>
      <c r="V42" s="67"/>
    </row>
    <row r="43" spans="1:22" s="38" customFormat="1" ht="30" customHeight="1">
      <c r="A43" s="44"/>
      <c r="B43" s="45"/>
      <c r="C43" s="44"/>
      <c r="D43" s="44"/>
      <c r="E43" s="45"/>
      <c r="F43" s="44"/>
      <c r="G43" s="45"/>
      <c r="H43" s="46"/>
      <c r="I43" s="45"/>
      <c r="J43" s="47"/>
      <c r="K43" s="48"/>
      <c r="L43" s="48"/>
      <c r="M43" s="44"/>
      <c r="N43" s="44"/>
      <c r="O43" s="44"/>
      <c r="P43" s="44"/>
      <c r="Q43" s="49"/>
      <c r="R43" s="48"/>
      <c r="S43" s="50"/>
      <c r="T43" s="51"/>
      <c r="U43" s="52"/>
      <c r="V43" s="67"/>
    </row>
    <row r="44" spans="1:22" s="38" customFormat="1" ht="30" customHeight="1">
      <c r="A44" s="44"/>
      <c r="B44" s="45"/>
      <c r="C44" s="44"/>
      <c r="D44" s="44"/>
      <c r="E44" s="45"/>
      <c r="F44" s="44"/>
      <c r="G44" s="45"/>
      <c r="H44" s="46"/>
      <c r="I44" s="45"/>
      <c r="J44" s="47"/>
      <c r="K44" s="48"/>
      <c r="L44" s="48"/>
      <c r="M44" s="44"/>
      <c r="N44" s="44"/>
      <c r="O44" s="44"/>
      <c r="P44" s="44"/>
      <c r="Q44" s="49"/>
      <c r="R44" s="48"/>
      <c r="S44" s="50"/>
      <c r="T44" s="51"/>
      <c r="U44" s="52"/>
      <c r="V44" s="67"/>
    </row>
    <row r="45" spans="1:22" s="40" customFormat="1" ht="30" customHeight="1">
      <c r="A45" s="44"/>
      <c r="B45" s="45"/>
      <c r="C45" s="44"/>
      <c r="D45" s="44"/>
      <c r="E45" s="45"/>
      <c r="F45" s="44"/>
      <c r="G45" s="45"/>
      <c r="H45" s="46"/>
      <c r="I45" s="45"/>
      <c r="J45" s="47"/>
      <c r="K45" s="48"/>
      <c r="L45" s="48"/>
      <c r="M45" s="44"/>
      <c r="N45" s="44"/>
      <c r="O45" s="44"/>
      <c r="P45" s="44"/>
      <c r="Q45" s="49"/>
      <c r="R45" s="48"/>
      <c r="S45" s="50"/>
      <c r="T45" s="51"/>
      <c r="U45" s="52"/>
      <c r="V45" s="69"/>
    </row>
    <row r="46" ht="30" customHeight="1"/>
    <row r="47" spans="1:22" s="41" customFormat="1" ht="30" customHeight="1">
      <c r="A47" s="44"/>
      <c r="B47" s="45"/>
      <c r="C47" s="44"/>
      <c r="D47" s="44"/>
      <c r="E47" s="45"/>
      <c r="F47" s="44"/>
      <c r="G47" s="45"/>
      <c r="H47" s="46"/>
      <c r="I47" s="45"/>
      <c r="J47" s="47"/>
      <c r="K47" s="48"/>
      <c r="L47" s="48"/>
      <c r="M47" s="44"/>
      <c r="N47" s="44"/>
      <c r="O47" s="44"/>
      <c r="P47" s="44"/>
      <c r="Q47" s="49"/>
      <c r="R47" s="48"/>
      <c r="S47" s="50"/>
      <c r="T47" s="51"/>
      <c r="U47" s="52"/>
      <c r="V47" s="70"/>
    </row>
    <row r="48" spans="1:22" s="42" customFormat="1" ht="30" customHeight="1">
      <c r="A48" s="44"/>
      <c r="B48" s="45"/>
      <c r="C48" s="44"/>
      <c r="D48" s="44"/>
      <c r="E48" s="45"/>
      <c r="F48" s="44"/>
      <c r="G48" s="45"/>
      <c r="H48" s="46"/>
      <c r="I48" s="45"/>
      <c r="J48" s="47"/>
      <c r="K48" s="48"/>
      <c r="L48" s="48"/>
      <c r="M48" s="44"/>
      <c r="N48" s="44"/>
      <c r="O48" s="44"/>
      <c r="P48" s="44"/>
      <c r="Q48" s="49"/>
      <c r="R48" s="48"/>
      <c r="S48" s="50"/>
      <c r="T48" s="51"/>
      <c r="U48" s="52"/>
      <c r="V48" s="70"/>
    </row>
    <row r="49" spans="1:22" s="42" customFormat="1" ht="30" customHeight="1">
      <c r="A49" s="44"/>
      <c r="B49" s="45"/>
      <c r="C49" s="44"/>
      <c r="D49" s="44"/>
      <c r="E49" s="45"/>
      <c r="F49" s="44"/>
      <c r="G49" s="45"/>
      <c r="H49" s="46"/>
      <c r="I49" s="45"/>
      <c r="J49" s="47"/>
      <c r="K49" s="48"/>
      <c r="L49" s="48"/>
      <c r="M49" s="44"/>
      <c r="N49" s="44"/>
      <c r="O49" s="44"/>
      <c r="P49" s="44"/>
      <c r="Q49" s="49"/>
      <c r="R49" s="48"/>
      <c r="S49" s="50"/>
      <c r="T49" s="51"/>
      <c r="U49" s="52"/>
      <c r="V49" s="70"/>
    </row>
    <row r="50" spans="1:22" s="43" customFormat="1" ht="31.5" customHeight="1">
      <c r="A50" s="44"/>
      <c r="B50" s="45"/>
      <c r="C50" s="44"/>
      <c r="D50" s="44"/>
      <c r="E50" s="45"/>
      <c r="F50" s="44"/>
      <c r="G50" s="45"/>
      <c r="H50" s="46"/>
      <c r="I50" s="45"/>
      <c r="J50" s="47"/>
      <c r="K50" s="48"/>
      <c r="L50" s="48"/>
      <c r="M50" s="44"/>
      <c r="N50" s="44"/>
      <c r="O50" s="44"/>
      <c r="P50" s="44"/>
      <c r="Q50" s="49"/>
      <c r="R50" s="48"/>
      <c r="S50" s="50"/>
      <c r="T50" s="51"/>
      <c r="U50" s="52"/>
      <c r="V50" s="71"/>
    </row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</sheetData>
  <mergeCells count="2">
    <mergeCell ref="A1:U1"/>
    <mergeCell ref="A16:D16"/>
  </mergeCells>
  <printOptions horizontalCentered="1"/>
  <pageMargins left="0.3937007874015748" right="0.3937007874015748" top="0.15748031496062992" bottom="0.16" header="0.15748031496062992" footer="0.1574803149606299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view="pageBreakPreview" zoomScaleSheetLayoutView="100" workbookViewId="0" topLeftCell="A1">
      <selection activeCell="E16" sqref="E16"/>
    </sheetView>
  </sheetViews>
  <sheetFormatPr defaultColWidth="9.00390625" defaultRowHeight="14.25"/>
  <cols>
    <col min="1" max="2" width="14.875" style="3" customWidth="1"/>
    <col min="3" max="3" width="16.00390625" style="3" customWidth="1"/>
    <col min="4" max="4" width="13.125" style="3" customWidth="1"/>
    <col min="5" max="5" width="11.375" style="3" customWidth="1"/>
    <col min="6" max="6" width="10.375" style="3" customWidth="1"/>
    <col min="7" max="7" width="11.75390625" style="3" customWidth="1"/>
    <col min="8" max="9" width="11.125" style="3" customWidth="1"/>
    <col min="10" max="10" width="12.25390625" style="3" customWidth="1"/>
    <col min="11" max="11" width="11.125" style="3" customWidth="1"/>
    <col min="12" max="257" width="9.00390625" style="3" customWidth="1"/>
    <col min="258" max="16384" width="9.00390625" style="4" customWidth="1"/>
  </cols>
  <sheetData>
    <row r="2" spans="1:11" s="1" customFormat="1" ht="14.25">
      <c r="A2" s="5" t="s">
        <v>120</v>
      </c>
      <c r="B2" s="5" t="s">
        <v>121</v>
      </c>
      <c r="C2" s="5" t="s">
        <v>122</v>
      </c>
      <c r="D2" s="5" t="s">
        <v>123</v>
      </c>
      <c r="E2" s="5" t="s">
        <v>124</v>
      </c>
      <c r="F2" s="6"/>
      <c r="G2" s="96" t="s">
        <v>125</v>
      </c>
      <c r="H2" s="96"/>
      <c r="I2" s="96"/>
      <c r="J2" s="96"/>
      <c r="K2" s="96"/>
    </row>
    <row r="3" spans="1:11" s="1" customFormat="1" ht="14.25">
      <c r="A3" s="5" t="s">
        <v>126</v>
      </c>
      <c r="B3" s="7">
        <v>12340</v>
      </c>
      <c r="C3" s="7">
        <v>16700</v>
      </c>
      <c r="D3" s="7">
        <v>19000</v>
      </c>
      <c r="E3" s="26"/>
      <c r="F3" s="6"/>
      <c r="G3" s="5" t="s">
        <v>127</v>
      </c>
      <c r="H3" s="5" t="s">
        <v>128</v>
      </c>
      <c r="I3" s="5" t="s">
        <v>129</v>
      </c>
      <c r="J3" s="5" t="s">
        <v>130</v>
      </c>
      <c r="K3" s="11" t="s">
        <v>131</v>
      </c>
    </row>
    <row r="4" spans="1:11" s="1" customFormat="1" ht="14.25">
      <c r="A4" s="5" t="s">
        <v>132</v>
      </c>
      <c r="B4" s="9" t="s">
        <v>133</v>
      </c>
      <c r="C4" s="9" t="s">
        <v>133</v>
      </c>
      <c r="D4" s="9" t="s">
        <v>133</v>
      </c>
      <c r="E4" s="9" t="s">
        <v>133</v>
      </c>
      <c r="F4" s="6"/>
      <c r="G4" s="25">
        <v>1</v>
      </c>
      <c r="H4" s="27" t="s">
        <v>134</v>
      </c>
      <c r="I4" s="5" t="s">
        <v>135</v>
      </c>
      <c r="J4" s="5">
        <v>20</v>
      </c>
      <c r="K4" s="5"/>
    </row>
    <row r="5" spans="1:11" s="1" customFormat="1" ht="12.95" customHeight="1">
      <c r="A5" s="11" t="s">
        <v>136</v>
      </c>
      <c r="B5" s="5">
        <v>12</v>
      </c>
      <c r="C5" s="5">
        <v>14</v>
      </c>
      <c r="D5" s="5">
        <v>13</v>
      </c>
      <c r="E5" s="5">
        <v>11</v>
      </c>
      <c r="F5" s="6"/>
      <c r="G5" s="25"/>
      <c r="H5" s="27"/>
      <c r="I5" s="5" t="s">
        <v>137</v>
      </c>
      <c r="J5" s="5">
        <v>15</v>
      </c>
      <c r="K5" s="5"/>
    </row>
    <row r="6" spans="1:11" s="1" customFormat="1" ht="12.95" customHeight="1">
      <c r="A6" s="11" t="s">
        <v>138</v>
      </c>
      <c r="B6" s="5">
        <v>648978</v>
      </c>
      <c r="C6" s="5">
        <v>280000</v>
      </c>
      <c r="D6" s="5">
        <v>260000</v>
      </c>
      <c r="E6" s="5">
        <v>160662</v>
      </c>
      <c r="F6" s="6"/>
      <c r="G6" s="25"/>
      <c r="H6" s="27"/>
      <c r="I6" s="5" t="s">
        <v>139</v>
      </c>
      <c r="J6" s="5">
        <v>5</v>
      </c>
      <c r="K6" s="5"/>
    </row>
    <row r="7" spans="1:11" s="1" customFormat="1" ht="12.95" customHeight="1">
      <c r="A7" s="11" t="s">
        <v>140</v>
      </c>
      <c r="B7" s="5" t="s">
        <v>141</v>
      </c>
      <c r="C7" s="5" t="s">
        <v>141</v>
      </c>
      <c r="D7" s="5" t="s">
        <v>141</v>
      </c>
      <c r="E7" s="5" t="s">
        <v>141</v>
      </c>
      <c r="F7" s="6"/>
      <c r="G7" s="25">
        <v>2</v>
      </c>
      <c r="H7" s="27" t="s">
        <v>142</v>
      </c>
      <c r="I7" s="5" t="s">
        <v>135</v>
      </c>
      <c r="J7" s="5">
        <v>15</v>
      </c>
      <c r="K7" s="5"/>
    </row>
    <row r="8" spans="1:11" s="1" customFormat="1" ht="12.95" customHeight="1">
      <c r="A8" s="5" t="s">
        <v>143</v>
      </c>
      <c r="B8" s="5">
        <v>2019</v>
      </c>
      <c r="C8" s="5">
        <v>2018</v>
      </c>
      <c r="D8" s="5">
        <v>2019</v>
      </c>
      <c r="E8" s="5">
        <v>2019</v>
      </c>
      <c r="F8" s="6"/>
      <c r="G8" s="25"/>
      <c r="H8" s="27"/>
      <c r="I8" s="5" t="s">
        <v>144</v>
      </c>
      <c r="J8" s="5">
        <v>7</v>
      </c>
      <c r="K8" s="5"/>
    </row>
    <row r="9" spans="1:11" s="1" customFormat="1" ht="12.95" customHeight="1">
      <c r="A9" s="5" t="s">
        <v>145</v>
      </c>
      <c r="B9" s="5" t="s">
        <v>146</v>
      </c>
      <c r="C9" s="5" t="s">
        <v>146</v>
      </c>
      <c r="D9" s="5" t="s">
        <v>146</v>
      </c>
      <c r="E9" s="5" t="s">
        <v>146</v>
      </c>
      <c r="F9" s="6"/>
      <c r="G9" s="25">
        <v>3</v>
      </c>
      <c r="H9" s="27" t="s">
        <v>147</v>
      </c>
      <c r="I9" s="5" t="s">
        <v>135</v>
      </c>
      <c r="J9" s="5">
        <v>15</v>
      </c>
      <c r="K9" s="5"/>
    </row>
    <row r="10" spans="1:11" s="1" customFormat="1" ht="12.95" customHeight="1">
      <c r="A10" s="5" t="s">
        <v>148</v>
      </c>
      <c r="B10" s="5" t="s">
        <v>149</v>
      </c>
      <c r="C10" s="5" t="s">
        <v>149</v>
      </c>
      <c r="D10" s="5" t="s">
        <v>149</v>
      </c>
      <c r="E10" s="10" t="s">
        <v>32</v>
      </c>
      <c r="F10" s="6"/>
      <c r="G10" s="25"/>
      <c r="H10" s="27"/>
      <c r="I10" s="5" t="s">
        <v>144</v>
      </c>
      <c r="J10" s="5">
        <v>7</v>
      </c>
      <c r="K10" s="5"/>
    </row>
    <row r="11" spans="1:11" s="1" customFormat="1" ht="12.95" customHeight="1">
      <c r="A11" s="5" t="s">
        <v>150</v>
      </c>
      <c r="B11" s="5" t="s">
        <v>144</v>
      </c>
      <c r="C11" s="5" t="s">
        <v>144</v>
      </c>
      <c r="D11" s="5" t="s">
        <v>144</v>
      </c>
      <c r="E11" s="5" t="s">
        <v>144</v>
      </c>
      <c r="F11" s="6"/>
      <c r="G11" s="25">
        <v>4</v>
      </c>
      <c r="H11" s="27" t="s">
        <v>151</v>
      </c>
      <c r="I11" s="5" t="s">
        <v>135</v>
      </c>
      <c r="J11" s="5">
        <v>30</v>
      </c>
      <c r="K11" s="5"/>
    </row>
    <row r="12" spans="1:11" s="1" customFormat="1" ht="12.95" customHeight="1">
      <c r="A12" s="5" t="s">
        <v>152</v>
      </c>
      <c r="B12" s="5" t="s">
        <v>153</v>
      </c>
      <c r="C12" s="5" t="s">
        <v>153</v>
      </c>
      <c r="D12" s="5" t="s">
        <v>153</v>
      </c>
      <c r="E12" s="5" t="s">
        <v>153</v>
      </c>
      <c r="F12" s="6"/>
      <c r="G12" s="25"/>
      <c r="H12" s="27"/>
      <c r="I12" s="5" t="s">
        <v>154</v>
      </c>
      <c r="J12" s="5">
        <v>25</v>
      </c>
      <c r="K12" s="5"/>
    </row>
    <row r="13" spans="1:11" s="1" customFormat="1" ht="14.25">
      <c r="A13" s="12"/>
      <c r="F13" s="6"/>
      <c r="G13" s="25"/>
      <c r="H13" s="27"/>
      <c r="I13" s="5" t="s">
        <v>155</v>
      </c>
      <c r="J13" s="5">
        <v>17</v>
      </c>
      <c r="K13" s="5"/>
    </row>
    <row r="14" spans="1:11" s="1" customFormat="1" ht="14.25">
      <c r="A14" s="5" t="s">
        <v>120</v>
      </c>
      <c r="B14" s="5" t="s">
        <v>121</v>
      </c>
      <c r="C14" s="5" t="s">
        <v>122</v>
      </c>
      <c r="D14" s="5" t="s">
        <v>123</v>
      </c>
      <c r="F14" s="6"/>
      <c r="G14" s="25"/>
      <c r="H14" s="27"/>
      <c r="I14" s="5" t="s">
        <v>156</v>
      </c>
      <c r="J14" s="5">
        <v>5</v>
      </c>
      <c r="K14" s="5"/>
    </row>
    <row r="15" spans="1:11" s="1" customFormat="1" ht="14.25">
      <c r="A15" s="5" t="s">
        <v>126</v>
      </c>
      <c r="B15" s="13">
        <f>B3</f>
        <v>12340</v>
      </c>
      <c r="C15" s="7">
        <f>C3</f>
        <v>16700</v>
      </c>
      <c r="D15" s="7">
        <f>D3</f>
        <v>19000</v>
      </c>
      <c r="F15" s="6"/>
      <c r="G15" s="25">
        <v>5</v>
      </c>
      <c r="H15" s="27" t="s">
        <v>157</v>
      </c>
      <c r="I15" s="5" t="s">
        <v>135</v>
      </c>
      <c r="J15" s="5">
        <v>10</v>
      </c>
      <c r="K15" s="5"/>
    </row>
    <row r="16" spans="1:11" s="1" customFormat="1" ht="14.25">
      <c r="A16" s="5" t="s">
        <v>132</v>
      </c>
      <c r="B16" s="5" t="s">
        <v>158</v>
      </c>
      <c r="C16" s="5" t="s">
        <v>158</v>
      </c>
      <c r="D16" s="5" t="s">
        <v>158</v>
      </c>
      <c r="F16" s="6"/>
      <c r="G16" s="25"/>
      <c r="H16" s="27"/>
      <c r="I16" s="5" t="s">
        <v>154</v>
      </c>
      <c r="J16" s="5">
        <v>8</v>
      </c>
      <c r="K16" s="5"/>
    </row>
    <row r="17" spans="1:11" s="1" customFormat="1" ht="14.25">
      <c r="A17" s="11" t="s">
        <v>159</v>
      </c>
      <c r="B17" s="5" t="s">
        <v>160</v>
      </c>
      <c r="C17" s="5" t="s">
        <v>160</v>
      </c>
      <c r="D17" s="5" t="s">
        <v>160</v>
      </c>
      <c r="E17" s="14"/>
      <c r="F17" s="6"/>
      <c r="G17" s="25"/>
      <c r="H17" s="27"/>
      <c r="I17" s="5" t="s">
        <v>155</v>
      </c>
      <c r="J17" s="5">
        <v>6</v>
      </c>
      <c r="K17" s="5"/>
    </row>
    <row r="18" spans="1:11" s="1" customFormat="1" ht="14.25">
      <c r="A18" s="11" t="s">
        <v>140</v>
      </c>
      <c r="B18" s="5" t="s">
        <v>158</v>
      </c>
      <c r="C18" s="5" t="s">
        <v>158</v>
      </c>
      <c r="D18" s="5" t="s">
        <v>158</v>
      </c>
      <c r="E18" s="14"/>
      <c r="F18" s="6"/>
      <c r="G18" s="25"/>
      <c r="H18" s="27"/>
      <c r="I18" s="5" t="s">
        <v>156</v>
      </c>
      <c r="J18" s="5">
        <v>2</v>
      </c>
      <c r="K18" s="5"/>
    </row>
    <row r="19" spans="1:11" s="1" customFormat="1" ht="14.1" customHeight="1">
      <c r="A19" s="5" t="s">
        <v>143</v>
      </c>
      <c r="B19" s="5" t="s">
        <v>158</v>
      </c>
      <c r="C19" s="5" t="s">
        <v>161</v>
      </c>
      <c r="D19" s="5" t="s">
        <v>158</v>
      </c>
      <c r="E19" s="14"/>
      <c r="F19" s="6"/>
      <c r="G19" s="25">
        <v>6</v>
      </c>
      <c r="H19" s="27" t="s">
        <v>162</v>
      </c>
      <c r="I19" s="5" t="s">
        <v>135</v>
      </c>
      <c r="J19" s="5">
        <v>10</v>
      </c>
      <c r="K19" s="5"/>
    </row>
    <row r="20" spans="1:11" s="1" customFormat="1" ht="14.25">
      <c r="A20" s="5" t="s">
        <v>145</v>
      </c>
      <c r="B20" s="5" t="s">
        <v>158</v>
      </c>
      <c r="C20" s="5" t="s">
        <v>158</v>
      </c>
      <c r="D20" s="5" t="s">
        <v>158</v>
      </c>
      <c r="F20" s="6"/>
      <c r="G20" s="28"/>
      <c r="H20" s="29"/>
      <c r="I20" s="5" t="s">
        <v>154</v>
      </c>
      <c r="J20" s="5">
        <v>8</v>
      </c>
      <c r="K20" s="5"/>
    </row>
    <row r="21" spans="1:11" s="1" customFormat="1" ht="14.25" customHeight="1">
      <c r="A21" s="5" t="s">
        <v>148</v>
      </c>
      <c r="B21" s="5" t="s">
        <v>158</v>
      </c>
      <c r="C21" s="5" t="s">
        <v>158</v>
      </c>
      <c r="D21" s="5" t="s">
        <v>158</v>
      </c>
      <c r="F21" s="6"/>
      <c r="G21" s="28"/>
      <c r="H21" s="29"/>
      <c r="I21" s="5" t="s">
        <v>155</v>
      </c>
      <c r="J21" s="5">
        <v>5</v>
      </c>
      <c r="K21" s="5"/>
    </row>
    <row r="22" spans="1:11" s="1" customFormat="1" ht="14.25" customHeight="1">
      <c r="A22" s="5" t="s">
        <v>150</v>
      </c>
      <c r="B22" s="5" t="s">
        <v>158</v>
      </c>
      <c r="C22" s="5" t="s">
        <v>158</v>
      </c>
      <c r="D22" s="5" t="s">
        <v>158</v>
      </c>
      <c r="F22" s="6"/>
      <c r="G22" s="28"/>
      <c r="H22" s="29"/>
      <c r="I22" s="5" t="s">
        <v>156</v>
      </c>
      <c r="J22" s="5">
        <v>2</v>
      </c>
      <c r="K22" s="5"/>
    </row>
    <row r="23" spans="1:11" s="1" customFormat="1" ht="14.25" customHeight="1">
      <c r="A23" s="5" t="s">
        <v>152</v>
      </c>
      <c r="B23" s="5" t="s">
        <v>158</v>
      </c>
      <c r="C23" s="5" t="s">
        <v>158</v>
      </c>
      <c r="D23" s="5" t="s">
        <v>158</v>
      </c>
      <c r="F23" s="6"/>
      <c r="G23" s="10" t="s">
        <v>163</v>
      </c>
      <c r="H23" s="29"/>
      <c r="I23" s="29"/>
      <c r="J23" s="5">
        <v>100</v>
      </c>
      <c r="K23" s="5">
        <f>SUM(K4:K22)</f>
        <v>0</v>
      </c>
    </row>
    <row r="24" spans="1:7" s="1" customFormat="1" ht="14.25" customHeight="1">
      <c r="A24" s="5" t="s">
        <v>164</v>
      </c>
      <c r="B24" s="15">
        <f>ROUND(B15*--("0 "&amp;B17)*--("0 "&amp;B16)*--("0 "&amp;B18)*--("0 "&amp;B19)*--("0 "&amp;B20)*--("0 "&amp;B21)*--("0 "&amp;B22)*--("0 "&amp;B23),-2)</f>
        <v>12600</v>
      </c>
      <c r="C24" s="15">
        <f>ROUND(C15*--("0 "&amp;C17)*--("0 "&amp;C16)*--("0 "&amp;C18)*--("0 "&amp;C19)*--("0 "&amp;C20)*--("0 "&amp;C21)*--("0 "&amp;C22)*--("0 "&amp;C23),-2)</f>
        <v>16700</v>
      </c>
      <c r="D24" s="15">
        <f>ROUND(D15*--("0 "&amp;D17)*--("0 "&amp;D16)*--("0 "&amp;D18)*--("0 "&amp;D19)*--("0 "&amp;D20)*--("0 "&amp;D21)*--("0 "&amp;D22)*--("0 "&amp;D23),-2)</f>
        <v>19400</v>
      </c>
      <c r="E24" s="16"/>
      <c r="F24" s="17"/>
      <c r="G24" s="17"/>
    </row>
    <row r="25" spans="1:7" s="1" customFormat="1" ht="14.25" customHeight="1">
      <c r="A25" s="18" t="s">
        <v>165</v>
      </c>
      <c r="B25" s="97">
        <f>ROUND((B24+C24+D24)/3,-2)</f>
        <v>16200</v>
      </c>
      <c r="C25" s="97"/>
      <c r="D25" s="97"/>
      <c r="E25" s="19"/>
      <c r="F25" s="17"/>
      <c r="G25" s="17"/>
    </row>
    <row r="26" spans="1:7" s="1" customFormat="1" ht="14.25" customHeight="1">
      <c r="A26" s="30" t="s">
        <v>166</v>
      </c>
      <c r="B26" s="98">
        <f>ROUND(B25*0.85,-2)</f>
        <v>13800</v>
      </c>
      <c r="C26" s="98"/>
      <c r="D26" s="98"/>
      <c r="E26" s="31" t="s">
        <v>167</v>
      </c>
      <c r="F26" s="17"/>
      <c r="G26" s="17"/>
    </row>
    <row r="27" spans="1:9" s="1" customFormat="1" ht="14.25" customHeight="1">
      <c r="A27" s="32"/>
      <c r="B27" s="23"/>
      <c r="C27" s="23"/>
      <c r="D27" s="23"/>
      <c r="E27" s="33"/>
      <c r="F27" s="20"/>
      <c r="G27" s="20"/>
      <c r="H27" s="20"/>
      <c r="I27" s="20"/>
    </row>
    <row r="28" spans="1:10" s="1" customFormat="1" ht="14.25" customHeight="1">
      <c r="A28" s="12"/>
      <c r="B28" s="12"/>
      <c r="C28" s="12"/>
      <c r="D28" s="12"/>
      <c r="E28" s="12"/>
      <c r="F28" s="34"/>
      <c r="G28" s="34"/>
      <c r="H28" s="34"/>
      <c r="I28" s="35"/>
      <c r="J28" s="35"/>
    </row>
    <row r="29" spans="1:10" s="1" customFormat="1" ht="14.25" customHeight="1">
      <c r="A29" s="12"/>
      <c r="B29" s="12"/>
      <c r="C29" s="12"/>
      <c r="D29" s="12"/>
      <c r="E29" s="12"/>
      <c r="F29" s="34"/>
      <c r="G29" s="34"/>
      <c r="H29" s="34"/>
      <c r="I29" s="35"/>
      <c r="J29" s="35"/>
    </row>
    <row r="30" spans="1:9" s="1" customFormat="1" ht="14.25" customHeight="1">
      <c r="A30" s="12"/>
      <c r="B30" s="12"/>
      <c r="C30" s="12"/>
      <c r="D30" s="12"/>
      <c r="E30" s="12"/>
      <c r="F30" s="34"/>
      <c r="G30" s="34"/>
      <c r="H30" s="34"/>
      <c r="I30" s="35"/>
    </row>
    <row r="31" spans="1:9" s="2" customFormat="1" ht="14.25" customHeight="1">
      <c r="A31" s="12"/>
      <c r="B31" s="12"/>
      <c r="C31" s="12"/>
      <c r="D31" s="12"/>
      <c r="E31" s="20"/>
      <c r="F31" s="34"/>
      <c r="G31" s="34"/>
      <c r="H31" s="12">
        <f>7*0.85</f>
        <v>5.95</v>
      </c>
      <c r="I31" s="35"/>
    </row>
    <row r="32" spans="1:8" s="2" customFormat="1" ht="14.25" customHeight="1">
      <c r="A32" s="12"/>
      <c r="B32" s="12"/>
      <c r="C32" s="12"/>
      <c r="D32" s="12"/>
      <c r="E32" s="12"/>
      <c r="F32" s="12"/>
      <c r="G32" s="12"/>
      <c r="H32" s="1"/>
    </row>
    <row r="33" spans="1:7" s="2" customFormat="1" ht="14.25" customHeight="1">
      <c r="A33" s="12"/>
      <c r="B33" s="12"/>
      <c r="C33" s="12"/>
      <c r="D33" s="12"/>
      <c r="E33" s="12"/>
      <c r="F33" s="12"/>
      <c r="G33" s="23"/>
    </row>
    <row r="34" spans="1:7" ht="14.25">
      <c r="A34" s="12"/>
      <c r="B34" s="12"/>
      <c r="C34" s="12"/>
      <c r="D34" s="12"/>
      <c r="E34" s="12"/>
      <c r="F34" s="12"/>
      <c r="G34" s="12"/>
    </row>
    <row r="35" spans="1:7" ht="39" customHeight="1">
      <c r="A35" s="4"/>
      <c r="B35" s="4"/>
      <c r="C35" s="4"/>
      <c r="D35" s="4"/>
      <c r="E35" s="4"/>
      <c r="F35" s="24"/>
      <c r="G35" s="24"/>
    </row>
  </sheetData>
  <mergeCells count="3">
    <mergeCell ref="G2:K2"/>
    <mergeCell ref="B25:D25"/>
    <mergeCell ref="B26:D26"/>
  </mergeCells>
  <printOptions/>
  <pageMargins left="0.75" right="0.75" top="0.979166666666667" bottom="0.979166666666667" header="0.509027777777778" footer="0.509027777777778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view="pageBreakPreview" zoomScaleSheetLayoutView="100" workbookViewId="0" topLeftCell="A7">
      <selection activeCell="B25" sqref="B25:D25"/>
    </sheetView>
  </sheetViews>
  <sheetFormatPr defaultColWidth="9.00390625" defaultRowHeight="14.25"/>
  <cols>
    <col min="1" max="1" width="17.375" style="3" customWidth="1"/>
    <col min="2" max="3" width="21.125" style="3" customWidth="1"/>
    <col min="4" max="4" width="21.875" style="3" customWidth="1"/>
    <col min="5" max="5" width="21.125" style="3" customWidth="1"/>
    <col min="6" max="6" width="10.375" style="3" customWidth="1"/>
    <col min="7" max="7" width="11.75390625" style="3" customWidth="1"/>
    <col min="8" max="9" width="11.125" style="3" customWidth="1"/>
    <col min="10" max="257" width="9.00390625" style="3" customWidth="1"/>
    <col min="258" max="16384" width="9.00390625" style="4" customWidth="1"/>
  </cols>
  <sheetData>
    <row r="2" spans="1:7" s="1" customFormat="1" ht="14.25">
      <c r="A2" s="5" t="s">
        <v>120</v>
      </c>
      <c r="B2" s="5" t="s">
        <v>121</v>
      </c>
      <c r="C2" s="5" t="s">
        <v>122</v>
      </c>
      <c r="D2" s="5" t="s">
        <v>123</v>
      </c>
      <c r="E2" s="5" t="s">
        <v>124</v>
      </c>
      <c r="F2" s="6"/>
      <c r="G2" s="6"/>
    </row>
    <row r="3" spans="1:7" s="1" customFormat="1" ht="14.25">
      <c r="A3" s="5" t="s">
        <v>126</v>
      </c>
      <c r="B3" s="7">
        <v>25000</v>
      </c>
      <c r="C3" s="7">
        <v>22400</v>
      </c>
      <c r="D3" s="7">
        <v>23100</v>
      </c>
      <c r="E3" s="8" t="s">
        <v>168</v>
      </c>
      <c r="F3" s="6"/>
      <c r="G3" s="6"/>
    </row>
    <row r="4" spans="1:7" s="1" customFormat="1" ht="14.25">
      <c r="A4" s="5" t="s">
        <v>132</v>
      </c>
      <c r="B4" s="9" t="s">
        <v>133</v>
      </c>
      <c r="C4" s="9" t="s">
        <v>133</v>
      </c>
      <c r="D4" s="9" t="s">
        <v>133</v>
      </c>
      <c r="E4" s="9" t="s">
        <v>133</v>
      </c>
      <c r="F4" s="6"/>
      <c r="G4" s="6"/>
    </row>
    <row r="5" spans="1:7" s="1" customFormat="1" ht="14.25">
      <c r="A5" s="10" t="s">
        <v>169</v>
      </c>
      <c r="B5" s="5">
        <v>10</v>
      </c>
      <c r="C5" s="5">
        <v>13</v>
      </c>
      <c r="D5" s="5">
        <v>12</v>
      </c>
      <c r="E5" s="5">
        <v>12</v>
      </c>
      <c r="F5" s="6"/>
      <c r="G5" s="6"/>
    </row>
    <row r="6" spans="1:7" s="1" customFormat="1" ht="14.25">
      <c r="A6" s="10" t="s">
        <v>170</v>
      </c>
      <c r="B6" s="5">
        <f>C28</f>
        <v>422812</v>
      </c>
      <c r="C6" s="5">
        <f>C29</f>
        <v>335436</v>
      </c>
      <c r="D6" s="5">
        <f>C30</f>
        <v>138340</v>
      </c>
      <c r="E6" s="5">
        <f>C31</f>
        <v>553274</v>
      </c>
      <c r="F6" s="6"/>
      <c r="G6" s="6"/>
    </row>
    <row r="7" spans="1:7" s="1" customFormat="1" ht="12.95" customHeight="1">
      <c r="A7" s="11" t="s">
        <v>140</v>
      </c>
      <c r="B7" s="5" t="s">
        <v>141</v>
      </c>
      <c r="C7" s="5" t="s">
        <v>141</v>
      </c>
      <c r="D7" s="5" t="s">
        <v>141</v>
      </c>
      <c r="E7" s="5" t="s">
        <v>141</v>
      </c>
      <c r="F7" s="6"/>
      <c r="G7" s="6"/>
    </row>
    <row r="8" spans="1:7" s="1" customFormat="1" ht="12.95" customHeight="1">
      <c r="A8" s="5" t="s">
        <v>143</v>
      </c>
      <c r="B8" s="5">
        <v>2018</v>
      </c>
      <c r="C8" s="5">
        <v>2018</v>
      </c>
      <c r="D8" s="5">
        <v>2018</v>
      </c>
      <c r="E8" s="5">
        <v>2018</v>
      </c>
      <c r="F8" s="6"/>
      <c r="G8" s="6"/>
    </row>
    <row r="9" spans="1:7" s="1" customFormat="1" ht="12.95" customHeight="1">
      <c r="A9" s="5" t="s">
        <v>145</v>
      </c>
      <c r="B9" s="5" t="s">
        <v>146</v>
      </c>
      <c r="C9" s="5" t="s">
        <v>146</v>
      </c>
      <c r="D9" s="5" t="s">
        <v>146</v>
      </c>
      <c r="E9" s="5" t="s">
        <v>146</v>
      </c>
      <c r="F9" s="6"/>
      <c r="G9" s="6"/>
    </row>
    <row r="10" spans="1:7" s="1" customFormat="1" ht="12.95" customHeight="1">
      <c r="A10" s="5" t="s">
        <v>148</v>
      </c>
      <c r="B10" s="5" t="s">
        <v>149</v>
      </c>
      <c r="C10" s="5" t="s">
        <v>149</v>
      </c>
      <c r="D10" s="5" t="s">
        <v>149</v>
      </c>
      <c r="E10" s="5" t="s">
        <v>149</v>
      </c>
      <c r="F10" s="6"/>
      <c r="G10" s="6"/>
    </row>
    <row r="11" spans="1:7" s="1" customFormat="1" ht="12.95" customHeight="1">
      <c r="A11" s="5" t="s">
        <v>150</v>
      </c>
      <c r="B11" s="5" t="s">
        <v>144</v>
      </c>
      <c r="C11" s="5" t="s">
        <v>144</v>
      </c>
      <c r="D11" s="5" t="s">
        <v>144</v>
      </c>
      <c r="E11" s="5" t="s">
        <v>144</v>
      </c>
      <c r="F11" s="6"/>
      <c r="G11" s="6"/>
    </row>
    <row r="12" spans="1:7" s="1" customFormat="1" ht="12.95" customHeight="1">
      <c r="A12" s="5" t="s">
        <v>152</v>
      </c>
      <c r="B12" s="5" t="s">
        <v>153</v>
      </c>
      <c r="C12" s="5" t="s">
        <v>153</v>
      </c>
      <c r="D12" s="5" t="s">
        <v>153</v>
      </c>
      <c r="E12" s="5" t="s">
        <v>153</v>
      </c>
      <c r="F12" s="6"/>
      <c r="G12" s="6"/>
    </row>
    <row r="13" spans="1:7" s="1" customFormat="1" ht="14.25">
      <c r="A13" s="12"/>
      <c r="F13" s="6"/>
      <c r="G13" s="6"/>
    </row>
    <row r="14" spans="1:7" s="1" customFormat="1" ht="14.25">
      <c r="A14" s="5" t="s">
        <v>120</v>
      </c>
      <c r="B14" s="5" t="s">
        <v>121</v>
      </c>
      <c r="C14" s="5" t="s">
        <v>122</v>
      </c>
      <c r="D14" s="5" t="s">
        <v>123</v>
      </c>
      <c r="F14" s="6"/>
      <c r="G14" s="6"/>
    </row>
    <row r="15" spans="1:7" s="1" customFormat="1" ht="14.25">
      <c r="A15" s="5" t="s">
        <v>126</v>
      </c>
      <c r="B15" s="13">
        <f>B3</f>
        <v>25000</v>
      </c>
      <c r="C15" s="7">
        <f>C3</f>
        <v>22400</v>
      </c>
      <c r="D15" s="7">
        <f>D3</f>
        <v>23100</v>
      </c>
      <c r="F15" s="6"/>
      <c r="G15" s="6"/>
    </row>
    <row r="16" spans="1:7" s="1" customFormat="1" ht="14.25">
      <c r="A16" s="5" t="s">
        <v>132</v>
      </c>
      <c r="B16" s="5" t="s">
        <v>158</v>
      </c>
      <c r="C16" s="5" t="s">
        <v>158</v>
      </c>
      <c r="D16" s="5" t="s">
        <v>158</v>
      </c>
      <c r="F16" s="6"/>
      <c r="G16" s="6"/>
    </row>
    <row r="17" spans="1:7" s="1" customFormat="1" ht="14.25">
      <c r="A17" s="11" t="s">
        <v>159</v>
      </c>
      <c r="B17" s="5" t="s">
        <v>171</v>
      </c>
      <c r="C17" s="5" t="s">
        <v>171</v>
      </c>
      <c r="D17" s="5" t="s">
        <v>171</v>
      </c>
      <c r="E17" s="14"/>
      <c r="F17" s="6"/>
      <c r="G17" s="6"/>
    </row>
    <row r="18" spans="1:7" s="1" customFormat="1" ht="14.25">
      <c r="A18" s="11" t="s">
        <v>140</v>
      </c>
      <c r="B18" s="5" t="s">
        <v>158</v>
      </c>
      <c r="C18" s="5" t="s">
        <v>158</v>
      </c>
      <c r="D18" s="5" t="s">
        <v>158</v>
      </c>
      <c r="E18" s="14"/>
      <c r="F18" s="6"/>
      <c r="G18" s="6"/>
    </row>
    <row r="19" spans="1:7" s="1" customFormat="1" ht="14.1" customHeight="1">
      <c r="A19" s="5" t="s">
        <v>143</v>
      </c>
      <c r="B19" s="5" t="s">
        <v>158</v>
      </c>
      <c r="C19" s="5" t="s">
        <v>158</v>
      </c>
      <c r="D19" s="5" t="s">
        <v>158</v>
      </c>
      <c r="E19" s="14"/>
      <c r="F19" s="6"/>
      <c r="G19" s="6"/>
    </row>
    <row r="20" spans="1:7" s="1" customFormat="1" ht="14.25">
      <c r="A20" s="5" t="s">
        <v>145</v>
      </c>
      <c r="B20" s="5" t="s">
        <v>158</v>
      </c>
      <c r="C20" s="5" t="s">
        <v>158</v>
      </c>
      <c r="D20" s="5" t="s">
        <v>158</v>
      </c>
      <c r="F20" s="6"/>
      <c r="G20" s="6"/>
    </row>
    <row r="21" spans="1:7" s="1" customFormat="1" ht="14.25" customHeight="1">
      <c r="A21" s="5" t="s">
        <v>148</v>
      </c>
      <c r="B21" s="5" t="s">
        <v>158</v>
      </c>
      <c r="C21" s="5" t="s">
        <v>158</v>
      </c>
      <c r="D21" s="5" t="s">
        <v>158</v>
      </c>
      <c r="F21" s="6"/>
      <c r="G21" s="6"/>
    </row>
    <row r="22" spans="1:7" s="1" customFormat="1" ht="14.25" customHeight="1">
      <c r="A22" s="5" t="s">
        <v>150</v>
      </c>
      <c r="B22" s="5" t="s">
        <v>158</v>
      </c>
      <c r="C22" s="5" t="s">
        <v>158</v>
      </c>
      <c r="D22" s="5" t="s">
        <v>158</v>
      </c>
      <c r="F22" s="6"/>
      <c r="G22" s="6"/>
    </row>
    <row r="23" spans="1:7" s="1" customFormat="1" ht="14.25" customHeight="1">
      <c r="A23" s="5" t="s">
        <v>152</v>
      </c>
      <c r="B23" s="5" t="s">
        <v>158</v>
      </c>
      <c r="C23" s="5" t="s">
        <v>158</v>
      </c>
      <c r="D23" s="5" t="s">
        <v>158</v>
      </c>
      <c r="F23" s="6"/>
      <c r="G23" s="6"/>
    </row>
    <row r="24" spans="1:7" s="1" customFormat="1" ht="14.25" customHeight="1">
      <c r="A24" s="5" t="s">
        <v>164</v>
      </c>
      <c r="B24" s="15">
        <f>ROUND(B15*--("0 "&amp;B17)*--("0 "&amp;B16)*--("0 "&amp;B18)*--("0 "&amp;B19)*--("0 "&amp;B20)*--("0 "&amp;B21)*--("0 "&amp;B22)*--("0 "&amp;B23),-2)</f>
        <v>20800</v>
      </c>
      <c r="C24" s="15">
        <f>ROUND(C15*--("0 "&amp;C17)*--("0 "&amp;C16)*--("0 "&amp;C18)*--("0 "&amp;C19)*--("0 "&amp;C20)*--("0 "&amp;C21)*--("0 "&amp;C22)*--("0 "&amp;C23),-2)</f>
        <v>18700</v>
      </c>
      <c r="D24" s="15">
        <f>ROUND(D15*--("0 "&amp;D17)*--("0 "&amp;D16)*--("0 "&amp;D18)*--("0 "&amp;D19)*--("0 "&amp;D20)*--("0 "&amp;D21)*--("0 "&amp;D22)*--("0 "&amp;D23),-2)</f>
        <v>19300</v>
      </c>
      <c r="E24" s="16"/>
      <c r="F24" s="17"/>
      <c r="G24" s="17"/>
    </row>
    <row r="25" spans="1:7" s="1" customFormat="1" ht="14.25" customHeight="1">
      <c r="A25" s="18" t="s">
        <v>165</v>
      </c>
      <c r="B25" s="97">
        <f>ROUND((B24+C24+D24)/3,-2)</f>
        <v>19600</v>
      </c>
      <c r="C25" s="97"/>
      <c r="D25" s="97"/>
      <c r="E25" s="19"/>
      <c r="F25" s="17"/>
      <c r="G25" s="17"/>
    </row>
    <row r="26" spans="1:7" s="1" customFormat="1" ht="14.25" customHeight="1">
      <c r="A26" s="12"/>
      <c r="B26" s="12"/>
      <c r="C26" s="12"/>
      <c r="D26" s="12"/>
      <c r="E26" s="12"/>
      <c r="F26" s="12"/>
      <c r="G26" s="12"/>
    </row>
    <row r="27" spans="1:7" s="1" customFormat="1" ht="14.25" customHeight="1">
      <c r="A27" s="12"/>
      <c r="B27" s="20" t="s">
        <v>172</v>
      </c>
      <c r="C27" s="20" t="s">
        <v>173</v>
      </c>
      <c r="D27" s="20" t="s">
        <v>174</v>
      </c>
      <c r="E27" s="20" t="s">
        <v>175</v>
      </c>
      <c r="F27" s="20"/>
      <c r="G27" s="20" t="s">
        <v>176</v>
      </c>
    </row>
    <row r="28" spans="1:7" s="1" customFormat="1" ht="14.25" customHeight="1">
      <c r="A28" s="12" t="s">
        <v>177</v>
      </c>
      <c r="B28" s="12">
        <v>2008</v>
      </c>
      <c r="C28" s="12">
        <v>422812</v>
      </c>
      <c r="D28" s="21">
        <f>ROUND((15-7)/15,2)</f>
        <v>0.53</v>
      </c>
      <c r="E28" s="21">
        <f aca="true" t="shared" si="0" ref="E28:E31">ROUND((600000-C28)/600000,2)</f>
        <v>0.3</v>
      </c>
      <c r="F28" s="22">
        <v>0.4</v>
      </c>
      <c r="G28" s="21">
        <f aca="true" t="shared" si="1" ref="G28:G31">ROUND(D28*0.3+E28*0.3+F28*0.4,2)</f>
        <v>0.41</v>
      </c>
    </row>
    <row r="29" spans="1:7" s="1" customFormat="1" ht="14.25" customHeight="1">
      <c r="A29" s="12" t="s">
        <v>178</v>
      </c>
      <c r="B29" s="12">
        <v>2007</v>
      </c>
      <c r="C29" s="12">
        <v>335436</v>
      </c>
      <c r="D29" s="21">
        <f>ROUND((15-9)/15,2)</f>
        <v>0.4</v>
      </c>
      <c r="E29" s="21">
        <f t="shared" si="0"/>
        <v>0.44</v>
      </c>
      <c r="F29" s="22">
        <v>0.35</v>
      </c>
      <c r="G29" s="21">
        <f t="shared" si="1"/>
        <v>0.39</v>
      </c>
    </row>
    <row r="30" spans="1:8" s="2" customFormat="1" ht="14.25" customHeight="1">
      <c r="A30" s="12" t="s">
        <v>179</v>
      </c>
      <c r="B30" s="12">
        <v>2006</v>
      </c>
      <c r="C30" s="12">
        <v>138340</v>
      </c>
      <c r="D30" s="21">
        <f>ROUND((15-8)/15,2)</f>
        <v>0.47</v>
      </c>
      <c r="E30" s="21">
        <f t="shared" si="0"/>
        <v>0.77</v>
      </c>
      <c r="F30" s="22">
        <v>0.5</v>
      </c>
      <c r="G30" s="21">
        <f t="shared" si="1"/>
        <v>0.57</v>
      </c>
      <c r="H30" s="1"/>
    </row>
    <row r="31" spans="1:8" s="2" customFormat="1" ht="14.25" customHeight="1">
      <c r="A31" s="20" t="s">
        <v>180</v>
      </c>
      <c r="B31" s="12">
        <v>2003</v>
      </c>
      <c r="C31" s="12">
        <v>553274</v>
      </c>
      <c r="D31" s="21">
        <f>ROUND((15-8)/15,2)</f>
        <v>0.47</v>
      </c>
      <c r="E31" s="21">
        <f t="shared" si="0"/>
        <v>0.08</v>
      </c>
      <c r="F31" s="22">
        <v>0.15</v>
      </c>
      <c r="G31" s="21">
        <f t="shared" si="1"/>
        <v>0.23</v>
      </c>
      <c r="H31" s="1"/>
    </row>
    <row r="32" spans="1:7" s="2" customFormat="1" ht="14.25" customHeight="1">
      <c r="A32" s="12"/>
      <c r="B32" s="12"/>
      <c r="C32" s="12"/>
      <c r="D32" s="12"/>
      <c r="E32" s="12"/>
      <c r="F32" s="12"/>
      <c r="G32" s="23"/>
    </row>
    <row r="33" spans="1:7" ht="14.25">
      <c r="A33" s="12"/>
      <c r="B33" s="12"/>
      <c r="C33" s="12"/>
      <c r="D33" s="12"/>
      <c r="E33" s="12"/>
      <c r="F33" s="12"/>
      <c r="G33" s="12"/>
    </row>
    <row r="34" spans="1:7" ht="39" customHeight="1">
      <c r="A34" s="4"/>
      <c r="B34" s="4"/>
      <c r="C34" s="4"/>
      <c r="D34" s="4"/>
      <c r="E34" s="4"/>
      <c r="F34" s="24"/>
      <c r="G34" s="24"/>
    </row>
  </sheetData>
  <mergeCells count="1">
    <mergeCell ref="B25:D25"/>
  </mergeCells>
  <printOptions/>
  <pageMargins left="0.75" right="0.75" top="0.979166666666667" bottom="0.979166666666667" header="0.509027777777778" footer="0.50902777777777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2020-08-28T02:17:01Z</cp:lastPrinted>
  <dcterms:created xsi:type="dcterms:W3CDTF">2018-05-29T04:32:00Z</dcterms:created>
  <dcterms:modified xsi:type="dcterms:W3CDTF">2020-08-28T02:21:03Z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</Properties>
</file>